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25"/>
  <workbookPr codeName="Ta_delovni_zvezek" defaultThemeVersion="166925"/>
  <mc:AlternateContent xmlns:mc="http://schemas.openxmlformats.org/markup-compatibility/2006">
    <mc:Choice Requires="x15">
      <x15ac:absPath xmlns:x15ac="http://schemas.microsoft.com/office/spreadsheetml/2010/11/ac" url="\\Obrat\182 CZR DOMZALE\182 03 KOMUNIKACIJA\182 ZUNANJI SODELAVCI\182 ZAPS\182 POSLANO\182 Gradivo za potrditev komisije 2026-02-11\C_PODLOGE\C_2 Tabela povrsin\"/>
    </mc:Choice>
  </mc:AlternateContent>
  <xr:revisionPtr revIDLastSave="0" documentId="13_ncr:1_{A2E5556F-9A36-4100-9CF0-0182A2A5BAAE}" xr6:coauthVersionLast="47" xr6:coauthVersionMax="47" xr10:uidLastSave="{00000000-0000-0000-0000-000000000000}"/>
  <bookViews>
    <workbookView xWindow="-120" yWindow="-120" windowWidth="38640" windowHeight="21120" activeTab="2" xr2:uid="{6C80324B-D9E9-4968-B1F3-EE1B397CF4CD}"/>
  </bookViews>
  <sheets>
    <sheet name="NAVODILA" sheetId="22" r:id="rId1"/>
    <sheet name="SEZNAM PARCEL" sheetId="30" r:id="rId2"/>
    <sheet name="POVZETEK" sheetId="18" r:id="rId3"/>
    <sheet name="OCENA INVESTICIJE" sheetId="21" r:id="rId4"/>
    <sheet name="A - CZR" sheetId="8" r:id="rId5"/>
    <sheet name="A - CZR OSTALI PROGRAMI" sheetId="26" r:id="rId6"/>
    <sheet name="A - CZR ZUNANJE POVRŠINE" sheetId="27" r:id="rId7"/>
    <sheet name="B - OŠ DOB" sheetId="31" r:id="rId8"/>
    <sheet name="B - OŠ DOB ZUNANJE POVRŠINE" sheetId="29" r:id="rId9"/>
    <sheet name="Seznami" sheetId="32" state="hidden" r:id="rId10"/>
  </sheets>
  <definedNames>
    <definedName name="_xlnm._FilterDatabase" localSheetId="4" hidden="1">'A - CZR'!$A$3:$T$258</definedName>
    <definedName name="_xlnm._FilterDatabase" localSheetId="5" hidden="1">'A - CZR OSTALI PROGRAMI'!$A$3:$W$101</definedName>
    <definedName name="_xlnm._FilterDatabase" localSheetId="6" hidden="1">'A - CZR ZUNANJE POVRŠINE'!$A$3:$R$53</definedName>
    <definedName name="_xlnm._FilterDatabase" localSheetId="7" hidden="1">'B - OŠ DOB'!#REF!</definedName>
    <definedName name="_xlnm.Print_Area" localSheetId="7">'B - OŠ DOB'!$A$1:$R$239</definedName>
    <definedName name="Print_Area" localSheetId="4">'A - CZR'!$B$9:$T$228</definedName>
    <definedName name="Print_Area" localSheetId="5">'A - CZR OSTALI PROGRAMI'!$B$9:$U$58</definedName>
    <definedName name="Print_Area" localSheetId="6">'A - CZR ZUNANJE POVRŠINE'!$B$9:$R$34</definedName>
    <definedName name="Print_Area" localSheetId="7">'B - OŠ DOB'!#REF!</definedName>
    <definedName name="Print_Area" localSheetId="3">'OCENA INVESTICIJE'!$A$4:$Q$22</definedName>
    <definedName name="Print_Area" localSheetId="2">POVZETEK!$A$1:$R$110</definedName>
    <definedName name="SKLOP" localSheetId="0">#REF!</definedName>
    <definedName name="SKLOP">#REF!</definedName>
    <definedName name="uporabno" localSheetId="0">#REF!</definedName>
    <definedName name="uporab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7" i="18" l="1"/>
  <c r="D129" i="8"/>
  <c r="D127" i="8"/>
  <c r="D125" i="8"/>
  <c r="D123" i="8"/>
  <c r="D236" i="31"/>
  <c r="D234" i="31"/>
  <c r="D232" i="31"/>
  <c r="D230" i="31"/>
  <c r="D228" i="31"/>
  <c r="D226" i="31"/>
  <c r="D224" i="31"/>
  <c r="D162" i="31"/>
  <c r="D160" i="31"/>
  <c r="D158" i="31"/>
  <c r="D156" i="31"/>
  <c r="D154" i="31"/>
  <c r="D152" i="31"/>
  <c r="D150" i="31"/>
  <c r="D148" i="31"/>
  <c r="D146" i="31"/>
  <c r="D144" i="31"/>
  <c r="D142" i="31"/>
  <c r="D140" i="31"/>
  <c r="D138" i="31"/>
  <c r="D136" i="31"/>
  <c r="I55" i="26"/>
  <c r="K46" i="18"/>
  <c r="K45" i="18"/>
  <c r="O109" i="8"/>
  <c r="I109" i="8"/>
  <c r="D109" i="8"/>
  <c r="O129" i="8" l="1"/>
  <c r="I129" i="8"/>
  <c r="O127" i="8"/>
  <c r="I127" i="8"/>
  <c r="O125" i="8"/>
  <c r="I125" i="8"/>
  <c r="O123" i="8"/>
  <c r="I123" i="8"/>
  <c r="N33" i="29"/>
  <c r="D33" i="29"/>
  <c r="N31" i="29"/>
  <c r="D31" i="29"/>
  <c r="N29" i="29"/>
  <c r="D29" i="29"/>
  <c r="N27" i="29"/>
  <c r="D27" i="29"/>
  <c r="N25" i="29"/>
  <c r="D25" i="29"/>
  <c r="N23" i="29"/>
  <c r="D23" i="29"/>
  <c r="N236" i="31"/>
  <c r="N234" i="31"/>
  <c r="N232" i="31"/>
  <c r="N230" i="31"/>
  <c r="N228" i="31"/>
  <c r="N226" i="31"/>
  <c r="N224" i="31"/>
  <c r="D77" i="26"/>
  <c r="D75" i="26"/>
  <c r="D73" i="26"/>
  <c r="D71" i="26"/>
  <c r="D69" i="26"/>
  <c r="D67" i="26"/>
  <c r="O77" i="26"/>
  <c r="O75" i="26"/>
  <c r="O73" i="26"/>
  <c r="O71" i="26"/>
  <c r="O69" i="26"/>
  <c r="O67" i="26"/>
  <c r="O247" i="8"/>
  <c r="D247" i="8"/>
  <c r="O245" i="8"/>
  <c r="D245" i="8"/>
  <c r="O243" i="8"/>
  <c r="D243" i="8"/>
  <c r="O241" i="8"/>
  <c r="D241" i="8"/>
  <c r="O239" i="8"/>
  <c r="D239" i="8"/>
  <c r="D237" i="8"/>
  <c r="O237" i="8"/>
  <c r="N198" i="31"/>
  <c r="I198" i="31"/>
  <c r="D198" i="31"/>
  <c r="N101" i="31"/>
  <c r="I101" i="31"/>
  <c r="D101" i="31"/>
  <c r="N99" i="31"/>
  <c r="I99" i="31"/>
  <c r="D99" i="31"/>
  <c r="N97" i="31"/>
  <c r="I97" i="31"/>
  <c r="D97" i="31"/>
  <c r="N95" i="31"/>
  <c r="I95" i="31"/>
  <c r="D95" i="31"/>
  <c r="N93" i="31"/>
  <c r="I93" i="31"/>
  <c r="D93" i="31"/>
  <c r="D103" i="31"/>
  <c r="N103" i="31"/>
  <c r="I103" i="31"/>
  <c r="G13" i="31"/>
  <c r="G12" i="31"/>
  <c r="N39" i="31"/>
  <c r="I39" i="31"/>
  <c r="D39" i="31"/>
  <c r="I25" i="31"/>
  <c r="I21" i="31"/>
  <c r="N212" i="31"/>
  <c r="D212" i="31"/>
  <c r="N210" i="31"/>
  <c r="D210" i="31"/>
  <c r="N196" i="31"/>
  <c r="I196" i="31"/>
  <c r="D196" i="31"/>
  <c r="N184" i="31"/>
  <c r="I184" i="31"/>
  <c r="D184" i="31"/>
  <c r="N182" i="31"/>
  <c r="I182" i="31"/>
  <c r="D182" i="31"/>
  <c r="N180" i="31"/>
  <c r="I180" i="31"/>
  <c r="D180" i="31"/>
  <c r="N178" i="31"/>
  <c r="I178" i="31"/>
  <c r="D178" i="31"/>
  <c r="N176" i="31"/>
  <c r="I176" i="31"/>
  <c r="D176" i="31"/>
  <c r="N174" i="31"/>
  <c r="I174" i="31"/>
  <c r="D174" i="31"/>
  <c r="N162" i="31"/>
  <c r="I162" i="31"/>
  <c r="N160" i="31"/>
  <c r="I160" i="31"/>
  <c r="N158" i="31"/>
  <c r="I158" i="31"/>
  <c r="N156" i="31"/>
  <c r="I156" i="31"/>
  <c r="N154" i="31"/>
  <c r="I154" i="31"/>
  <c r="N152" i="31"/>
  <c r="I152" i="31"/>
  <c r="N150" i="31"/>
  <c r="I150" i="31"/>
  <c r="N148" i="31"/>
  <c r="I148" i="31"/>
  <c r="N146" i="31"/>
  <c r="I146" i="31"/>
  <c r="N144" i="31"/>
  <c r="I144" i="31"/>
  <c r="N142" i="31"/>
  <c r="I142" i="31"/>
  <c r="N140" i="31"/>
  <c r="I140" i="31"/>
  <c r="N138" i="31"/>
  <c r="I138" i="31"/>
  <c r="N136" i="31"/>
  <c r="I136" i="31"/>
  <c r="N124" i="31"/>
  <c r="I124" i="31"/>
  <c r="D124" i="31"/>
  <c r="N122" i="31"/>
  <c r="I122" i="31"/>
  <c r="D122" i="31"/>
  <c r="N120" i="31"/>
  <c r="I120" i="31"/>
  <c r="D120" i="31"/>
  <c r="N118" i="31"/>
  <c r="I118" i="31"/>
  <c r="D118" i="31"/>
  <c r="N116" i="31"/>
  <c r="I116" i="31"/>
  <c r="D116" i="31"/>
  <c r="N69" i="31"/>
  <c r="I69" i="31"/>
  <c r="D69" i="31"/>
  <c r="N67" i="31"/>
  <c r="I67" i="31"/>
  <c r="D67" i="31"/>
  <c r="N65" i="31"/>
  <c r="I65" i="31"/>
  <c r="D65" i="31"/>
  <c r="N63" i="31"/>
  <c r="I63" i="31"/>
  <c r="D63" i="31"/>
  <c r="N91" i="31"/>
  <c r="I91" i="31"/>
  <c r="D91" i="31"/>
  <c r="N89" i="31"/>
  <c r="I89" i="31"/>
  <c r="D89" i="31"/>
  <c r="N87" i="31"/>
  <c r="I87" i="31"/>
  <c r="D87" i="31"/>
  <c r="N85" i="31"/>
  <c r="I85" i="31"/>
  <c r="D85" i="31"/>
  <c r="N83" i="31"/>
  <c r="I83" i="31"/>
  <c r="D83" i="31"/>
  <c r="N81" i="31"/>
  <c r="I81" i="31"/>
  <c r="D81" i="31"/>
  <c r="N51" i="31"/>
  <c r="I51" i="31"/>
  <c r="D51" i="31"/>
  <c r="N49" i="31"/>
  <c r="I49" i="31"/>
  <c r="D49" i="31"/>
  <c r="N47" i="31"/>
  <c r="I47" i="31"/>
  <c r="D47" i="31"/>
  <c r="N45" i="31"/>
  <c r="I45" i="31"/>
  <c r="D45" i="31"/>
  <c r="N43" i="31"/>
  <c r="I43" i="31"/>
  <c r="D43" i="31"/>
  <c r="N41" i="31"/>
  <c r="I41" i="31"/>
  <c r="D41" i="31"/>
  <c r="N37" i="31"/>
  <c r="I37" i="31"/>
  <c r="D37" i="31"/>
  <c r="N35" i="31"/>
  <c r="I35" i="31"/>
  <c r="D35" i="31"/>
  <c r="N33" i="31"/>
  <c r="I33" i="31"/>
  <c r="D33" i="31"/>
  <c r="N31" i="31"/>
  <c r="I31" i="31"/>
  <c r="D31" i="31"/>
  <c r="N29" i="31"/>
  <c r="I29" i="31"/>
  <c r="D29" i="31"/>
  <c r="N27" i="31"/>
  <c r="I27" i="31"/>
  <c r="D27" i="31"/>
  <c r="N25" i="31"/>
  <c r="D25" i="31"/>
  <c r="N23" i="31"/>
  <c r="I23" i="31"/>
  <c r="D23" i="31"/>
  <c r="N21" i="31"/>
  <c r="D21" i="31"/>
  <c r="N19" i="31"/>
  <c r="I19" i="31"/>
  <c r="D19" i="31"/>
  <c r="K32" i="18" l="1"/>
  <c r="K36" i="18" s="1"/>
  <c r="I212" i="31"/>
  <c r="I210" i="31"/>
  <c r="H32" i="18"/>
  <c r="H91" i="18"/>
  <c r="H78" i="18"/>
  <c r="G28" i="30"/>
  <c r="G27" i="30" l="1"/>
  <c r="N29" i="27"/>
  <c r="D29" i="27"/>
  <c r="N27" i="27"/>
  <c r="D27" i="27"/>
  <c r="N25" i="27"/>
  <c r="D25" i="27"/>
  <c r="N23" i="27"/>
  <c r="D23" i="27"/>
  <c r="O207" i="8" l="1"/>
  <c r="I207" i="8"/>
  <c r="D207" i="8"/>
  <c r="O179" i="8"/>
  <c r="I179" i="8"/>
  <c r="D179" i="8"/>
  <c r="E58" i="21"/>
  <c r="E77" i="21"/>
  <c r="E38" i="21"/>
  <c r="G77" i="21"/>
  <c r="G74" i="21"/>
  <c r="I72" i="21"/>
  <c r="I71" i="21"/>
  <c r="I70" i="21"/>
  <c r="I69" i="21"/>
  <c r="I68" i="21"/>
  <c r="I67" i="21"/>
  <c r="I66" i="21"/>
  <c r="I65" i="21"/>
  <c r="G58" i="21"/>
  <c r="G55" i="21"/>
  <c r="I53" i="21"/>
  <c r="I52" i="21"/>
  <c r="I51" i="21"/>
  <c r="I50" i="21"/>
  <c r="I49" i="21"/>
  <c r="I48" i="21"/>
  <c r="I47" i="21"/>
  <c r="I32" i="21"/>
  <c r="E21" i="21"/>
  <c r="G21" i="21"/>
  <c r="I13" i="21"/>
  <c r="I14" i="21"/>
  <c r="I74" i="21" l="1"/>
  <c r="I55" i="21"/>
  <c r="K49" i="18"/>
  <c r="K57" i="18"/>
  <c r="K54" i="18"/>
  <c r="K53" i="18" s="1"/>
  <c r="G52" i="30" l="1"/>
  <c r="K87" i="18" l="1"/>
  <c r="H86" i="18"/>
  <c r="H88" i="18"/>
  <c r="K85" i="18"/>
  <c r="H75" i="18" l="1"/>
  <c r="H73" i="18"/>
  <c r="N21" i="29"/>
  <c r="I21" i="29"/>
  <c r="D21" i="29"/>
  <c r="N19" i="29"/>
  <c r="I19" i="29"/>
  <c r="H46" i="18" s="1"/>
  <c r="D19" i="29"/>
  <c r="N17" i="29"/>
  <c r="D17" i="29"/>
  <c r="O41" i="26"/>
  <c r="I41" i="26"/>
  <c r="D41" i="26"/>
  <c r="I23" i="26"/>
  <c r="O19" i="26"/>
  <c r="I19" i="26"/>
  <c r="D19" i="26"/>
  <c r="O149" i="8"/>
  <c r="I149" i="8"/>
  <c r="D149" i="8"/>
  <c r="O147" i="8"/>
  <c r="I147" i="8"/>
  <c r="D147" i="8"/>
  <c r="O55" i="8"/>
  <c r="I55" i="8"/>
  <c r="D55" i="8"/>
  <c r="O23" i="8" l="1"/>
  <c r="I23" i="8"/>
  <c r="D23" i="8"/>
  <c r="D31" i="8"/>
  <c r="O31" i="8"/>
  <c r="I31" i="8"/>
  <c r="N21" i="27"/>
  <c r="D21" i="27"/>
  <c r="N19" i="27"/>
  <c r="D19" i="27"/>
  <c r="N17" i="27"/>
  <c r="I17" i="27"/>
  <c r="D17" i="27"/>
  <c r="O29" i="8"/>
  <c r="I29" i="8"/>
  <c r="D29" i="8"/>
  <c r="D39" i="26"/>
  <c r="D37" i="26"/>
  <c r="D35" i="26"/>
  <c r="O39" i="26"/>
  <c r="I39" i="26"/>
  <c r="D77" i="8"/>
  <c r="D75" i="8"/>
  <c r="D73" i="8"/>
  <c r="D71" i="8"/>
  <c r="O75" i="8"/>
  <c r="I75" i="8"/>
  <c r="O77" i="8"/>
  <c r="I77" i="8"/>
  <c r="O73" i="8"/>
  <c r="I73" i="8"/>
  <c r="O71" i="8"/>
  <c r="I71" i="8"/>
  <c r="O107" i="8"/>
  <c r="I107" i="8"/>
  <c r="D107" i="8"/>
  <c r="O93" i="8"/>
  <c r="I93" i="8"/>
  <c r="D93" i="8"/>
  <c r="O101" i="8"/>
  <c r="I101" i="8"/>
  <c r="D101" i="8"/>
  <c r="O99" i="8"/>
  <c r="I99" i="8"/>
  <c r="D99" i="8"/>
  <c r="O97" i="8"/>
  <c r="I97" i="8"/>
  <c r="D97" i="8"/>
  <c r="O95" i="8"/>
  <c r="I95" i="8"/>
  <c r="D95" i="8"/>
  <c r="O91" i="8"/>
  <c r="I91" i="8"/>
  <c r="D91" i="8"/>
  <c r="O27" i="8"/>
  <c r="I27" i="8"/>
  <c r="D27" i="8"/>
  <c r="D161" i="8"/>
  <c r="I161" i="8"/>
  <c r="O161" i="8"/>
  <c r="D163" i="8"/>
  <c r="I163" i="8"/>
  <c r="O163" i="8"/>
  <c r="O49" i="8"/>
  <c r="I49" i="8"/>
  <c r="D49" i="8"/>
  <c r="O59" i="8" l="1"/>
  <c r="I59" i="8"/>
  <c r="D59" i="8"/>
  <c r="O57" i="8" l="1"/>
  <c r="I57" i="8"/>
  <c r="D57" i="8"/>
  <c r="O37" i="26"/>
  <c r="I37" i="26"/>
  <c r="O35" i="26"/>
  <c r="I35" i="26"/>
  <c r="O23" i="26"/>
  <c r="D23" i="26"/>
  <c r="O21" i="26"/>
  <c r="I21" i="26"/>
  <c r="D21" i="26"/>
  <c r="O17" i="26"/>
  <c r="K18" i="18" s="1"/>
  <c r="K16" i="18" s="1"/>
  <c r="I17" i="26"/>
  <c r="D17" i="26"/>
  <c r="O55" i="26"/>
  <c r="D55" i="26"/>
  <c r="O53" i="26"/>
  <c r="D53" i="26"/>
  <c r="O209" i="8"/>
  <c r="I209" i="8"/>
  <c r="D209" i="8"/>
  <c r="I53" i="26" l="1"/>
  <c r="H18" i="18"/>
  <c r="O211" i="8"/>
  <c r="I211" i="8"/>
  <c r="D211" i="8"/>
  <c r="D111" i="8"/>
  <c r="D105" i="8"/>
  <c r="D103" i="8"/>
  <c r="D89" i="8"/>
  <c r="O111" i="8"/>
  <c r="I111" i="8"/>
  <c r="O105" i="8"/>
  <c r="I105" i="8"/>
  <c r="O103" i="8"/>
  <c r="I103" i="8"/>
  <c r="O89" i="8"/>
  <c r="I89" i="8"/>
  <c r="D225" i="8"/>
  <c r="D223" i="8"/>
  <c r="D205" i="8"/>
  <c r="D203" i="8"/>
  <c r="O205" i="8" l="1"/>
  <c r="I205" i="8"/>
  <c r="O203" i="8"/>
  <c r="I203" i="8"/>
  <c r="D177" i="8"/>
  <c r="D175" i="8"/>
  <c r="O177" i="8"/>
  <c r="I177" i="8"/>
  <c r="O175" i="8"/>
  <c r="I175" i="8"/>
  <c r="D191" i="8" l="1"/>
  <c r="D145" i="8"/>
  <c r="D143" i="8"/>
  <c r="D141" i="8"/>
  <c r="D25" i="8"/>
  <c r="D21" i="8"/>
  <c r="D19" i="8"/>
  <c r="O25" i="8"/>
  <c r="I25" i="8"/>
  <c r="D17" i="8"/>
  <c r="O21" i="8"/>
  <c r="I21" i="8"/>
  <c r="O145" i="8"/>
  <c r="I145" i="8"/>
  <c r="O143" i="8"/>
  <c r="I143" i="8"/>
  <c r="O141" i="8"/>
  <c r="I141" i="8"/>
  <c r="O191" i="8"/>
  <c r="I191" i="8"/>
  <c r="D51" i="8"/>
  <c r="D47" i="8"/>
  <c r="D45" i="8"/>
  <c r="D43" i="8"/>
  <c r="D53" i="8"/>
  <c r="O51" i="8"/>
  <c r="I51" i="8"/>
  <c r="O47" i="8"/>
  <c r="I47" i="8"/>
  <c r="O45" i="8"/>
  <c r="I45" i="8"/>
  <c r="O43" i="8"/>
  <c r="I43" i="8"/>
  <c r="O53" i="8"/>
  <c r="I53" i="8"/>
  <c r="K74" i="18"/>
  <c r="K22" i="18"/>
  <c r="F64" i="22"/>
  <c r="F63" i="22"/>
  <c r="F61" i="22" s="1"/>
  <c r="I225" i="8" l="1"/>
  <c r="I223" i="8"/>
  <c r="K72" i="18"/>
  <c r="I11" i="21"/>
  <c r="I12" i="21"/>
  <c r="I15" i="21"/>
  <c r="I16" i="21"/>
  <c r="G35" i="21"/>
  <c r="G18" i="21"/>
  <c r="G38" i="21"/>
  <c r="I33" i="21"/>
  <c r="I31" i="21"/>
  <c r="I30" i="21"/>
  <c r="I29" i="21"/>
  <c r="I28" i="21"/>
  <c r="I35" i="21" l="1"/>
  <c r="I18" i="21"/>
  <c r="O225" i="8" l="1"/>
  <c r="O223" i="8"/>
  <c r="O19" i="8"/>
  <c r="O17" i="8"/>
  <c r="I19" i="8"/>
  <c r="I17" i="8"/>
  <c r="H17" i="18" l="1"/>
  <c r="H16" i="18" l="1"/>
</calcChain>
</file>

<file path=xl/sharedStrings.xml><?xml version="1.0" encoding="utf-8"?>
<sst xmlns="http://schemas.openxmlformats.org/spreadsheetml/2006/main" count="1222" uniqueCount="459">
  <si>
    <t>št.</t>
  </si>
  <si>
    <t>Dvigala, stopnišča 3%</t>
  </si>
  <si>
    <t>A1</t>
  </si>
  <si>
    <t>m²</t>
  </si>
  <si>
    <t>opombe</t>
  </si>
  <si>
    <t>∑ m²</t>
  </si>
  <si>
    <t>šifra</t>
  </si>
  <si>
    <t>ime prostora</t>
  </si>
  <si>
    <t>ZUNANJE POVRŠINE</t>
  </si>
  <si>
    <t>NATEČAJNA NALOGA</t>
  </si>
  <si>
    <t>NATEČAJNI ELABORAT</t>
  </si>
  <si>
    <t>Neto tlorisna površina</t>
  </si>
  <si>
    <t>Programski sklop</t>
  </si>
  <si>
    <t>ELABORAT</t>
  </si>
  <si>
    <t>Razmerje NTP : BTP</t>
  </si>
  <si>
    <t>€/m²</t>
  </si>
  <si>
    <t>Zelene površine za FZP</t>
  </si>
  <si>
    <t>STAVBA</t>
  </si>
  <si>
    <t>št. PM</t>
  </si>
  <si>
    <t>XXXXX</t>
  </si>
  <si>
    <t>∑ €</t>
  </si>
  <si>
    <t>kategorija</t>
  </si>
  <si>
    <t>Skupaj:</t>
  </si>
  <si>
    <t>(vpisati kategorijo)</t>
  </si>
  <si>
    <t>BTP m²</t>
  </si>
  <si>
    <t>/</t>
  </si>
  <si>
    <t>TABELA POVRŠIN</t>
  </si>
  <si>
    <t>Šifra natečajnega elaborata</t>
  </si>
  <si>
    <t>NAVODILA ZA IZPOLNJEVANJE</t>
  </si>
  <si>
    <t>Polja, ki se izpolnjujejo sama.</t>
  </si>
  <si>
    <t>Polja, ki jih morajo izpolniti natečajniki.</t>
  </si>
  <si>
    <t>V polja se vstavlja količino prostorov ali njihovo površino. Za posamezne prostore velja:</t>
  </si>
  <si>
    <t xml:space="preserve">m² </t>
  </si>
  <si>
    <t>Prazna polja</t>
  </si>
  <si>
    <t>KIBVS OBSTOJEČI OBJEKT</t>
  </si>
  <si>
    <t>ODRASLI II (A; 2. nadst)</t>
  </si>
  <si>
    <t>OTROCI A (1. nad)</t>
  </si>
  <si>
    <t>KIBVS OBJEKT GASTRO</t>
  </si>
  <si>
    <t>ODRASLI III (2. nadst)</t>
  </si>
  <si>
    <t>ODRASLI IV (2. nadst.)</t>
  </si>
  <si>
    <t>OTROCI III (1. nadst.)</t>
  </si>
  <si>
    <t>%</t>
  </si>
  <si>
    <r>
      <rPr>
        <b/>
        <sz val="9"/>
        <rFont val="Arial"/>
        <family val="2"/>
      </rPr>
      <t>KOMUNIKACIJE</t>
    </r>
    <r>
      <rPr>
        <sz val="9"/>
        <rFont val="Arial"/>
        <family val="2"/>
      </rPr>
      <t xml:space="preserve">
Posebnosti: /</t>
    </r>
  </si>
  <si>
    <t>Polja samodejno seštevajo navedene/izpolnjene količine in površine. Preseganje doseženih površin je upravičeno, če to poleg visoke funkcionalne in izkustvene vrednosti pomeni enostavnejšo izvedbo in s tem povezano višino investicijie.</t>
  </si>
  <si>
    <t>Oznaka prostora</t>
  </si>
  <si>
    <t>Oznake se vstavi v načrt za vsak prostor, opise prostorov, kjer je to mogoče. Oznake na načrtih morajo biti enake, kot so zapisane v tabeli! Prostori, ki se ponavljajo, imajo enako oznako.</t>
  </si>
  <si>
    <t>simbol/oznaka</t>
  </si>
  <si>
    <t>opis</t>
  </si>
  <si>
    <t>Število prostorov</t>
  </si>
  <si>
    <t>Utemeljiti spremembe, če se prostor opusti, pomnoži ali bistveno zmanjša/poveča (opomba je lahko poljubno dolga, čeprav se bo v polju skrila, saj bo poročevalcem vidna in bo posredovana komisiji).</t>
  </si>
  <si>
    <t>Ocena investicije na kvadratni meter neto tlorisne površine novo zgrajenega objekta oz. zunanje ureditve.</t>
  </si>
  <si>
    <t>A3</t>
  </si>
  <si>
    <t>Pisarna</t>
  </si>
  <si>
    <t>Za potrebe društev.</t>
  </si>
  <si>
    <t>Garaža - intervencijska vozila in priklopniki</t>
  </si>
  <si>
    <t>Prostor za oskrbo intervencijskih vozil</t>
  </si>
  <si>
    <t>Dnevni prostor</t>
  </si>
  <si>
    <t>A2</t>
  </si>
  <si>
    <t>Prostor za strežnike</t>
  </si>
  <si>
    <t>Arhiv</t>
  </si>
  <si>
    <t>Garderoba s sanitarijami</t>
  </si>
  <si>
    <t>A4</t>
  </si>
  <si>
    <t>Pralnica</t>
  </si>
  <si>
    <t>Servisiranje hidravličnega reševalnega orodja in črpalk</t>
  </si>
  <si>
    <t>A5</t>
  </si>
  <si>
    <t>Fitnes / telovadnica</t>
  </si>
  <si>
    <t>Prostor za vaje z dihalnimi aparati</t>
  </si>
  <si>
    <r>
      <t xml:space="preserve">NOTRANJI PROSTORI ZA DELOVANJE CZR
</t>
    </r>
    <r>
      <rPr>
        <sz val="10"/>
        <color theme="1"/>
        <rFont val="Arial"/>
        <family val="2"/>
      </rPr>
      <t>Posebnosti: /</t>
    </r>
  </si>
  <si>
    <t>A6</t>
  </si>
  <si>
    <r>
      <t xml:space="preserve">GASILSKA ZVEZA (GZ) DOMŽALE
</t>
    </r>
    <r>
      <rPr>
        <sz val="10"/>
        <color theme="1"/>
        <rFont val="Arial"/>
        <family val="2"/>
      </rPr>
      <t>Posebnosti: /</t>
    </r>
  </si>
  <si>
    <r>
      <t xml:space="preserve">DRUŠTVA ZIR
</t>
    </r>
    <r>
      <rPr>
        <sz val="10"/>
        <color theme="1"/>
        <rFont val="Arial"/>
        <family val="2"/>
      </rPr>
      <t xml:space="preserve">Posebnosti: </t>
    </r>
    <r>
      <rPr>
        <sz val="10"/>
        <color theme="1"/>
        <rFont val="Arial"/>
        <family val="2"/>
        <charset val="238"/>
      </rPr>
      <t>Prostori za društva in NVO, ki delujejo v sistemu zaščite in reševanja.</t>
    </r>
  </si>
  <si>
    <t>Za 3 osebe.</t>
  </si>
  <si>
    <t>Kotlovnica</t>
  </si>
  <si>
    <t>A7</t>
  </si>
  <si>
    <t>A8</t>
  </si>
  <si>
    <r>
      <t xml:space="preserve">DODATNI PROSTORI
</t>
    </r>
    <r>
      <rPr>
        <sz val="10"/>
        <color theme="1"/>
        <rFont val="Arial"/>
        <family val="2"/>
      </rPr>
      <t>Posebnosti: /</t>
    </r>
  </si>
  <si>
    <t>Apartma</t>
  </si>
  <si>
    <t>Jaški</t>
  </si>
  <si>
    <t>Ocenjeno 3% neto tlorisne površine objekta.</t>
  </si>
  <si>
    <r>
      <t xml:space="preserve">SEVISNI IN TEHNIČNI PROSTORI
</t>
    </r>
    <r>
      <rPr>
        <sz val="10"/>
        <color theme="1"/>
        <rFont val="Arial"/>
        <family val="2"/>
      </rPr>
      <t>Posebnosti: /</t>
    </r>
  </si>
  <si>
    <t>Prostor za čistila</t>
  </si>
  <si>
    <t>PN</t>
  </si>
  <si>
    <t>x</t>
  </si>
  <si>
    <t>dodano</t>
  </si>
  <si>
    <t>opomba</t>
  </si>
  <si>
    <t>X</t>
  </si>
  <si>
    <t>dodatno po meilu Peter Gubanc</t>
  </si>
  <si>
    <t>v PN 6 društev, sprememba po 1. komentarjih</t>
  </si>
  <si>
    <t>Garderoba - intervencija</t>
  </si>
  <si>
    <t>Drog za spuščanje</t>
  </si>
  <si>
    <t>Neposredno dostopno iz garaže, za čiščenje intervencijskih oblačil.</t>
  </si>
  <si>
    <t>Sanitarije</t>
  </si>
  <si>
    <t>Komunikacije</t>
  </si>
  <si>
    <t>Prostor za dizelski elektro agregat. Prednost naj ima postavitev agregata izven objekta. Okvirna dimenzija agregata 2,5x1,0x1,8 m in prostora 4,5x3 m (1 m manipulacije okoli agregata).</t>
  </si>
  <si>
    <t>Jedilnica</t>
  </si>
  <si>
    <t>Kuhinja</t>
  </si>
  <si>
    <t>rdeči del</t>
  </si>
  <si>
    <t>A9</t>
  </si>
  <si>
    <t>Oprema, ki je na rezervi za izvajanje tehničnega reševanja. Lahko v kleti.</t>
  </si>
  <si>
    <t>Garaža - intervencijska kombinirana in osebna vozila</t>
  </si>
  <si>
    <t>Pisarna direktor in namestnik direktorja</t>
  </si>
  <si>
    <t>Pisarna poveljnik</t>
  </si>
  <si>
    <t>Pisarna preventivna služba</t>
  </si>
  <si>
    <t>1 delovno mesto</t>
  </si>
  <si>
    <t>Tajništvo in administracija</t>
  </si>
  <si>
    <t>Pisarna informatik</t>
  </si>
  <si>
    <t>Lahko tudi v kletni etaži.</t>
  </si>
  <si>
    <t>Priročno skladišče in fotokopiranje</t>
  </si>
  <si>
    <t>Prostor za shranjevanje pisarniške opreme in fotokopiranje.</t>
  </si>
  <si>
    <t>Predprostor</t>
  </si>
  <si>
    <r>
      <t xml:space="preserve">PROSTORI DNEVNE SLUŽBE
</t>
    </r>
    <r>
      <rPr>
        <sz val="10"/>
        <color theme="1"/>
        <rFont val="Arial"/>
        <family val="2"/>
      </rPr>
      <t>Posebnosti: Skupno 10 delovnih mest</t>
    </r>
  </si>
  <si>
    <t>Vodja izmene</t>
  </si>
  <si>
    <t>6 delovnih mest, kot skupna pisarna.</t>
  </si>
  <si>
    <t>Komandni pult</t>
  </si>
  <si>
    <t>Skupni prostor</t>
  </si>
  <si>
    <t>Kot razširitev hodnika, predprostor in skupni prostor v času izrednih dogodkov.</t>
  </si>
  <si>
    <t>Servisiranje IDA</t>
  </si>
  <si>
    <t>Skladišče za nevarne snovi</t>
  </si>
  <si>
    <t>Shranjevanje maziv, goriv in ostalih vnetljivih snovi. Tudi za snovi, ki se izpraznijo po prometnih nesrečah.</t>
  </si>
  <si>
    <t>modri del</t>
  </si>
  <si>
    <t>Za vsaj 25 sedišč, povezano s kuhinjo.</t>
  </si>
  <si>
    <t>Dnevni prostor je namenjen počitku in druženju. Mora se nahajati v neposredni bližini garaže za hiter dostop do intervencijskih vozil.</t>
  </si>
  <si>
    <t>A10</t>
  </si>
  <si>
    <t xml:space="preserve">Namenjeno izključno gasilskim enotam. </t>
  </si>
  <si>
    <r>
      <t xml:space="preserve">GARAŽE CZR IN DODATNI PROSTORI ZA OSKRBO VOZIL IN OPREME
</t>
    </r>
    <r>
      <rPr>
        <sz val="10"/>
        <color theme="1"/>
        <rFont val="Arial"/>
        <family val="2"/>
      </rPr>
      <t>Posebnosti: /</t>
    </r>
  </si>
  <si>
    <t>Skladišče opreme in naprav (skladišče A)</t>
  </si>
  <si>
    <t>Skladišče tehnično reševanje (skladišče B)</t>
  </si>
  <si>
    <t>Ločen arhiv za Gasilsko zvezo.</t>
  </si>
  <si>
    <t>Za 4+1 osebe za gostujoče strokovnjake in operativce. Vsak apartma ima čajno kuhinjo z lastnimi sanitarijami. V primeru izrednih dogodkov se lahko uporabljajo tudi kot začasna namestitev, zato je zaželen ločen vhod.</t>
  </si>
  <si>
    <t>Skupna pisarna za 5 oseb.</t>
  </si>
  <si>
    <t>Prostor za zabojnike</t>
  </si>
  <si>
    <t>Kopalnica - prostor za počitek</t>
  </si>
  <si>
    <t>Kopalnice za dve sobi, opremljeno s tušem in wcjem.</t>
  </si>
  <si>
    <t>Garderoba - delovna</t>
  </si>
  <si>
    <t>Namenjeno izključno gasilskim enotam.</t>
  </si>
  <si>
    <t>Prostor za sprejem</t>
  </si>
  <si>
    <t xml:space="preserve">Namenjeno javnosti, zahtevan ločen vhod; povprečno 10 strank dnevno. </t>
  </si>
  <si>
    <t>Servisiranje gasilnikov (RGA)</t>
  </si>
  <si>
    <t>Skladišče RGA, IDA</t>
  </si>
  <si>
    <t>Skladišče je neposredno vezano na prostor za sprejem.</t>
  </si>
  <si>
    <r>
      <t xml:space="preserve">SERVISNI PROSTORI GASILNIH NAPRAV IN OPREME
</t>
    </r>
    <r>
      <rPr>
        <sz val="10"/>
        <color theme="1"/>
        <rFont val="Arial"/>
        <family val="2"/>
      </rPr>
      <t>Posebnosti: Umeščanje v bližino dnevnih prostorov za gasilce in garaže.</t>
    </r>
  </si>
  <si>
    <t>Parkirišče ZiR</t>
  </si>
  <si>
    <t>Družabni prostor</t>
  </si>
  <si>
    <t>6 rezerviranih parkirnih prostorov za vozila društev ZiR, zaželeno v kletni etaži. Površino se lahko vnese tudi v skupno površino garaže oz. parkirnih površin.</t>
  </si>
  <si>
    <t>Parkirišče CZ</t>
  </si>
  <si>
    <t>1 rezervirano parkirno mesto za vozila CZ, zaželeno v kletni etaži. Površino se lahko vnese tudi v skupno površino garaže oz. parkirnih površin.</t>
  </si>
  <si>
    <t>Skladišče mora biti ločeno od skladišča JGS (1 in 3). Oprema kot so šotori, mize, postelje ipd. Gre za dimenzijsko manjšo opremo, ki se lahko nalaga na vozičke. Skladišče se lahko umešča v kletno etažo, z dostopom s tovornim dvigalom.</t>
  </si>
  <si>
    <t>Priročno skladišče</t>
  </si>
  <si>
    <t>Priročno skladišče za shranjevanje razne manjše opreme in dokumentov za CZ. Umeščeno v neposredno bližino pisarn.</t>
  </si>
  <si>
    <t>Bruto tlorisna površina 
(vključno s kletjo)</t>
  </si>
  <si>
    <t>Tajništvo</t>
  </si>
  <si>
    <t>Računovodstvo</t>
  </si>
  <si>
    <t>Kabinet</t>
  </si>
  <si>
    <t>Dodati opis</t>
  </si>
  <si>
    <t>Skupni prostori za 1. razred</t>
  </si>
  <si>
    <t>Prostor za shranjevanje</t>
  </si>
  <si>
    <t>Prostor za shranjevanje učnih pripomočkov za 1. - 3. razred. Umeščeno ob sklop matičnih učilnic za prvo triado.</t>
  </si>
  <si>
    <t>Kabinet (1-5)</t>
  </si>
  <si>
    <t>Kabinet za učitelje 1. do 5. razredov.</t>
  </si>
  <si>
    <t>Ustvarjalnica</t>
  </si>
  <si>
    <t>Prostor za toplotno obdelavo in temnica</t>
  </si>
  <si>
    <t>Učilnica tehnika (delavnica)</t>
  </si>
  <si>
    <t>Učilnica tehnika (strojni del)</t>
  </si>
  <si>
    <t>Opremljeno s stroji, ki so postavljeni na mizah oziroma stojalih. Strojni del je povezan z delavnico, vendar omogoča ločeno varno uporabo obeh prostorov.</t>
  </si>
  <si>
    <t>Računalnica</t>
  </si>
  <si>
    <t>Kabinet ustvarjalni oddelek</t>
  </si>
  <si>
    <t>Kabinet za učitelje ustvarjalnega oddelka.</t>
  </si>
  <si>
    <r>
      <t xml:space="preserve">PROSTORI ZA UČITELJE IN UPRAVNI PROSTORI
</t>
    </r>
    <r>
      <rPr>
        <sz val="10"/>
        <color theme="1"/>
        <rFont val="Arial"/>
        <family val="2"/>
      </rPr>
      <t>Posebnosti: /</t>
    </r>
  </si>
  <si>
    <t>Zbornica</t>
  </si>
  <si>
    <t>Družabni prostor za učitelje. Povezano z zbornico in opremljeno z manjšo čajno kuhinjo.</t>
  </si>
  <si>
    <t>Šolska svetovalna služba</t>
  </si>
  <si>
    <t>Šolska svetovalna služba - prostor za razgovore</t>
  </si>
  <si>
    <t>Večja prostor v sklopu svetovalne službe, ki sta namenjena razgovorom s starši, zunanjimi institucijami, skupino učencev ali aktivu. Opremljeno z večjo mizo.</t>
  </si>
  <si>
    <t>Kabinet DSP</t>
  </si>
  <si>
    <t>Prostori za izvajanje dodatne strokovne pomoči za otroke s posebnimi potrebami. Prostori so lahko poljubno razporejeni po etažah, ni zaželeno, da se nahajajo v skupnem sklopu. Zasnova prostorov naj omogoča fleksibilno postavitev pohištva, za individualno delo ali delo v skupini. Opremljeno tudi z delovno mizo za učitelja in prostorom za shranjevanje gradiva.</t>
  </si>
  <si>
    <r>
      <t xml:space="preserve">KNJIŽNICA
</t>
    </r>
    <r>
      <rPr>
        <sz val="10"/>
        <color theme="1"/>
        <rFont val="Arial"/>
        <family val="2"/>
      </rPr>
      <t>Posebnosti: Zaželena umestitev v bližino Ustvarjalnega oddelka. V tihem delu čitalnice so zagotovljene mize za individualno delo in večje mize za skupinsko delo. Živahnejši del čitalnice je opremljen z oblazinjeno, premično opremo, s katero se lahko oblikujejo manjši kotički.</t>
    </r>
  </si>
  <si>
    <t>Izposoja</t>
  </si>
  <si>
    <t>Pult za izposojo naj bo pozicioniran ob vhodu v knjižnico. Namenjen je tudi postavitvi razstav.</t>
  </si>
  <si>
    <t>Knjižna stojala</t>
  </si>
  <si>
    <t>Prostor za knjižno gradivo, neknjižno gradivo, strokovno periodiko in računalnike.</t>
  </si>
  <si>
    <t>Čitalnica</t>
  </si>
  <si>
    <t>V tihem delu čitalnice so zagotovljene mize za individualno delo in večje mize za skupinsko delo. Živahnejši del čitalnice je opremljen z oblazinjeno, premično opremo, s katero se lahko oblikujejo manjši kotički.</t>
  </si>
  <si>
    <t>Kabinet knjižničar</t>
  </si>
  <si>
    <t>Kabinet za zaposlenega v knjižnici, eno delovno mesto.</t>
  </si>
  <si>
    <r>
      <t xml:space="preserve">SKUPNI PROSTORI
</t>
    </r>
    <r>
      <rPr>
        <sz val="10"/>
        <color theme="1"/>
        <rFont val="Arial"/>
        <family val="2"/>
      </rPr>
      <t>Posebnosti: /</t>
    </r>
  </si>
  <si>
    <t>Avla</t>
  </si>
  <si>
    <t>Vhodna avla povezuje celoten vhodni del, centralno garderobo in splošne komunikacije. Če se večnamenski prostor oblikuje kot razširjeni del komunikacij, naj bo avla umeščena tako, da se jo po potrebi vključi v večnamenski prostor in se lahko uporabi za postavitev razstav, izvajanje delavnic.</t>
  </si>
  <si>
    <t>Jedilnica, večnamenski prostor</t>
  </si>
  <si>
    <t>Garderobe</t>
  </si>
  <si>
    <t>Garderobe so razdeljene v ločena sklopa za prvo triletje in drugo/tretje triletje. Garderobe za prvo triletje so opremljene z odprtimi garderobnimi elementi, za višje razrede pa z garderobnimi omaricami.</t>
  </si>
  <si>
    <t>Sanitarije so lahko po skupinah ali centralne po posameznih etažah. Največja oddaljenost sanitarij od učilnice naj ne presega 40 m. Sanitarije s predprostorom morajo biti ločene po spolu.</t>
  </si>
  <si>
    <t>Klubski prostor</t>
  </si>
  <si>
    <t>Prostor za druženje učencev. Kot razširitev komunikacij ali ob večnamenskem prostoru.</t>
  </si>
  <si>
    <r>
      <t xml:space="preserve">TELOVADNICA
</t>
    </r>
    <r>
      <rPr>
        <sz val="10"/>
        <color theme="1"/>
        <rFont val="Arial"/>
        <family val="2"/>
      </rPr>
      <t>Posebnosti: /</t>
    </r>
  </si>
  <si>
    <t>Osnovni vadbeni prostor</t>
  </si>
  <si>
    <t>Osrednji prostor za izvajanje pouka telovadbe, možna delitev na polovico. Ob OVP se nahajajo shrambe OVP, ter sodniška niša in goli.</t>
  </si>
  <si>
    <t>Shrambe OVP</t>
  </si>
  <si>
    <t>Shramba za pripomočke osnovnega vadbenega prostora.</t>
  </si>
  <si>
    <t>Sodniška niša, goli</t>
  </si>
  <si>
    <t>Prostor za sodniško nišo in vgrajene gole za osnovni vadbeni prostor.</t>
  </si>
  <si>
    <t>Plesna delavnica, borilnica</t>
  </si>
  <si>
    <t>Manjša telovadnica za izvajanje raznih športov. Opremljeno z ogledali in odmičnimi letveniki.</t>
  </si>
  <si>
    <t>Shramba PB</t>
  </si>
  <si>
    <t>Shramba za pripomočke plesne delavnice, borilnice.</t>
  </si>
  <si>
    <t>Studio</t>
  </si>
  <si>
    <t>Prostor ob plesni delavnici, kjer so pospravljene akustične naprave.</t>
  </si>
  <si>
    <t>Igralnica, namizni tenis</t>
  </si>
  <si>
    <t>Manjša telovadnica za izvajanje raznih športov. Opremljeno z letveniki.</t>
  </si>
  <si>
    <t>Shramba INT</t>
  </si>
  <si>
    <t>Shramba za pripomočke igralnice, namizni tenis.</t>
  </si>
  <si>
    <t>Pedagoški kabinet</t>
  </si>
  <si>
    <t>Kabinet za učitelje telovadbe. Sestavljen je iz delovnega prostora in sanitarnih prostorov (wc, tuš, umivalnik).</t>
  </si>
  <si>
    <t>Garderoba učitelji</t>
  </si>
  <si>
    <t>Garderoba s tuši za učitelje razrednega pouka.</t>
  </si>
  <si>
    <t>Garderoba</t>
  </si>
  <si>
    <t>Na en vadbeni prostor se zagotovi en sanitarni blok (dve slačilnici, umivalnica in wc). Lahko se združuje več sanitarnih blokov v eno celoto, vendar tako, da je možno ločiti uporabnike po spolu. Prostor s straniščem naj bo dostopen tudi iz čistega hodnika.</t>
  </si>
  <si>
    <t>Prostor za shranjevanje čistil in ostale opreme.</t>
  </si>
  <si>
    <t>Naprave za gledalce</t>
  </si>
  <si>
    <t>Prostor za sedeže za gledalce.</t>
  </si>
  <si>
    <t>Hodniki</t>
  </si>
  <si>
    <t>Čiste in umazane poti naj se ne mešajo, velja predvsem za uporabo garderob za zunanja igrišča.</t>
  </si>
  <si>
    <r>
      <t xml:space="preserve">GOSPODARSKI PROSTORI
</t>
    </r>
    <r>
      <rPr>
        <sz val="10"/>
        <color theme="1"/>
        <rFont val="Arial"/>
        <family val="2"/>
      </rPr>
      <t>Posebnosti: /</t>
    </r>
  </si>
  <si>
    <t>Centralna kuhinja</t>
  </si>
  <si>
    <t>Poleg kuhinje so v sklopu površine zagotovljeni tudi shrambni prostori za živila in kuhinjski inventar, za transportne vozičke in pranje vozičkov, dvigalo po potrebi, razdelilni pult, ter sanitarije z garderobo za zaposlene v kuhinji.</t>
  </si>
  <si>
    <t>Pisarna hišnik</t>
  </si>
  <si>
    <t>Pisarna z enim delovnim mestom. Opremljeno z delovno mizo z računalnikom. Če pisarna ni umeščena ob delavnico, je v njej potrebno del prostora nameniti tudi shrambnim prostorom in delovnemu pultu.</t>
  </si>
  <si>
    <t>Delavnica hišnik</t>
  </si>
  <si>
    <t>Sanitarije zaposleni</t>
  </si>
  <si>
    <t>Sanitarije z garderobo za hišnika in čistilni servis. Ločeno po spolu (1xM wc+pisoar, 1xŽ wc).</t>
  </si>
  <si>
    <t>Prostori za zaposlene</t>
  </si>
  <si>
    <t>Družabni prostor za čistilni servis in hišnika. Povezano s sanitarijami z garderobo.</t>
  </si>
  <si>
    <t>Prostori se nahajajo v vsaki etaži in so namenjeni shranjevanju čistil in pripomočkov za čiščenje (vozički za čiščenje in čistilni stroj).</t>
  </si>
  <si>
    <r>
      <t xml:space="preserve">TEHNIČNI PROSTORI
</t>
    </r>
    <r>
      <rPr>
        <sz val="10"/>
        <color theme="1"/>
        <rFont val="Arial"/>
        <family val="2"/>
      </rPr>
      <t>Posebnosti: /</t>
    </r>
  </si>
  <si>
    <t>Soba za strežnik</t>
  </si>
  <si>
    <t>Centralna umestitev znotraj objekta.</t>
  </si>
  <si>
    <t>Ocenjen delež komunikacij obsega 20% neto površine prostorov.</t>
  </si>
  <si>
    <r>
      <t xml:space="preserve">ZUNANJE POVRŠINE
</t>
    </r>
    <r>
      <rPr>
        <sz val="10"/>
        <color theme="1"/>
        <rFont val="Arial"/>
        <family val="2"/>
      </rPr>
      <t xml:space="preserve">Posebnosti: </t>
    </r>
    <r>
      <rPr>
        <sz val="10"/>
        <color theme="1"/>
        <rFont val="Arial"/>
        <family val="2"/>
        <charset val="238"/>
      </rPr>
      <t>/</t>
    </r>
  </si>
  <si>
    <t>Gospodarsko dvorišče</t>
  </si>
  <si>
    <t>Šolski vrt</t>
  </si>
  <si>
    <t>Športno igrišče</t>
  </si>
  <si>
    <t>SEZNAM PARCEL</t>
  </si>
  <si>
    <t>št. parcele</t>
  </si>
  <si>
    <t>k.o.</t>
  </si>
  <si>
    <t>lastništvo</t>
  </si>
  <si>
    <t>SKUPAJ</t>
  </si>
  <si>
    <t>A - CZR</t>
  </si>
  <si>
    <t>B - Ostali programi</t>
  </si>
  <si>
    <t>C - Zunanje površine CZR</t>
  </si>
  <si>
    <t>E - Zunanje površine OŠ Dob</t>
  </si>
  <si>
    <t>od tega parkiranje na terenu</t>
  </si>
  <si>
    <t>od tega parkiranje v kletni garaži</t>
  </si>
  <si>
    <t>1943 Dob</t>
  </si>
  <si>
    <t>1411/2</t>
  </si>
  <si>
    <t>1411/1</t>
  </si>
  <si>
    <t>1412/1</t>
  </si>
  <si>
    <t>1412/2</t>
  </si>
  <si>
    <t>1413/1</t>
  </si>
  <si>
    <t>1414/1</t>
  </si>
  <si>
    <t>1411/3</t>
  </si>
  <si>
    <t>Občina Domžale</t>
  </si>
  <si>
    <t>SEZNAM PARCEL NATEČAJNEGA OBMOČJA A - CZR DOMŽALE</t>
  </si>
  <si>
    <t>SEZNAM PARCEL NATEČAJNEGA OBMOČJA B - OŠ DOB</t>
  </si>
  <si>
    <t>247/5</t>
  </si>
  <si>
    <t>248/12</t>
  </si>
  <si>
    <t>248/10</t>
  </si>
  <si>
    <t>248/6</t>
  </si>
  <si>
    <t>247/2</t>
  </si>
  <si>
    <t>247/7</t>
  </si>
  <si>
    <t>248/9</t>
  </si>
  <si>
    <t>247/1</t>
  </si>
  <si>
    <t>248/1</t>
  </si>
  <si>
    <t>248/4</t>
  </si>
  <si>
    <t>247/8</t>
  </si>
  <si>
    <t>Opomba: Za cele parcele so upoštevani podatki velikosti parcel Geodetske uprave RS.</t>
  </si>
  <si>
    <t>od tega parkiranje za gibalno ovirane</t>
  </si>
  <si>
    <t>Parkirna mesta ZiR</t>
  </si>
  <si>
    <t>Parkirna mesta CZ Domžale</t>
  </si>
  <si>
    <t>*OPN Občine Domžale, 3. člen: Faktor zazidanosti parcele objekta (v nadaljevanju FZ) je razmerje med zazidano 
površino vseh stavb (vključno s tistimi nezahtevnimi objekti, ki imajo enega ali več prostorov in v katere človek lahko vstopi) in celotno površino parcele objekta.</t>
  </si>
  <si>
    <t>Faktor zazidanosti FZ*</t>
  </si>
  <si>
    <t>Zazidana površina za FZ</t>
  </si>
  <si>
    <t>Faktor zelenih površin**</t>
  </si>
  <si>
    <t xml:space="preserve">**OPN Občine Domžale, 3. člen: Faktor zelenih površin (v nadaljevanju: FZP) je razmerje med zelenimi površinami in površino parcele objekta. </t>
  </si>
  <si>
    <t>min.</t>
  </si>
  <si>
    <t>maks.</t>
  </si>
  <si>
    <t>1 - STAVBA</t>
  </si>
  <si>
    <t>1.1 - CZR DOMŽALE</t>
  </si>
  <si>
    <t>1.2 - OŠ DOB</t>
  </si>
  <si>
    <t>2 - ZUNANJE POVRŠINE IN PARKIRANJE</t>
  </si>
  <si>
    <t>3 - URBANISTIČNI FAKTORJI</t>
  </si>
  <si>
    <t>3.1 - CZR DOMŽALE</t>
  </si>
  <si>
    <t>3.2 - OŠ DOB</t>
  </si>
  <si>
    <t>Navodila za izpolnjevanje tabele so navedena na listu NAVODILA. Natečajniki izpolnjujejo svetlo rumena polja.</t>
  </si>
  <si>
    <t>polja za izpolnjevanje</t>
  </si>
  <si>
    <t>OCENA INVESTICIJE - CZR DOMŽALE</t>
  </si>
  <si>
    <t>Oceno investicije se vpiše po sklopih glede na ceno/m², npr. klet, nadzemna etaža, garaža ipd. Površino vnesejo natečajniki. Skupna površina mora ustrezati vnesenim BTP površinam na drugih listih.</t>
  </si>
  <si>
    <t>Oceno investicije se vpiše po sklopih glede na ceno/m², npr. tlakovana površina, zelena površina, igrišče ipd. Površino vnesejo natečajniki. Skupna površina mora ustrezati vnesenim površinam na drugih listih.</t>
  </si>
  <si>
    <t>OCENA INVESTICIJE - OŠ DOB</t>
  </si>
  <si>
    <t>Oceno investicije se vpiše po sklopih glede na ceno/m², npr. klet, nadzemna etaža, rekonstrukcija obstoječega ipd. Površino vnesejo natečajniki. Skupna površina mora ustrezati vnesenim BTP površinam na drugih listih.</t>
  </si>
  <si>
    <t>vsaj</t>
  </si>
  <si>
    <t>5 delovnih mest v skupni pisarni.</t>
  </si>
  <si>
    <t>V bližini prostora za strežnike.</t>
  </si>
  <si>
    <t>2 delovni mesti.</t>
  </si>
  <si>
    <t>Prostor za agregat in rezervno napajanje</t>
  </si>
  <si>
    <t>Namenjeno izključno gasilskim enotam. Prostor naj bo direktno dostopen iz dvorišča, z garažnimi vrati. Prostor za 3 delovna mesta.</t>
  </si>
  <si>
    <t>zahtevana etaža umeščanja</t>
  </si>
  <si>
    <t>P</t>
  </si>
  <si>
    <r>
      <t xml:space="preserve">DISPEČERSKI CENTER
</t>
    </r>
    <r>
      <rPr>
        <sz val="10"/>
        <color theme="1"/>
        <rFont val="Arial"/>
        <family val="2"/>
      </rPr>
      <t>Posebnosti: Povezano s poveljniško pisarno in štabno sobo. Dobra vizualna povezava z vitalnimi deli CZR - garaža, poslovni vhod, dvorišče. Omogočena naj bo tudi fizična povezava z garažo, ki pa je lahko preko vertikalnih komunikacij.</t>
    </r>
  </si>
  <si>
    <t>Vadbeni stolp</t>
  </si>
  <si>
    <t>etaža umeščanja</t>
  </si>
  <si>
    <t>Nadkrit ali zaprt prostor, minimalna svetla višina 6 m. Razdelitev v čisto in umazano stezo. Vključuje tudi naslednje zaprte prostore:
- mehanična delavnica, 45 m2,
- prostor za čiščenje cevi, površine 45 m2,
- priročno skladišče, površine 12 m2.
Vključuje tudi površino za čiščenje vozil, ki je lahko umeščena tudi izven objekta in je nadkrita.</t>
  </si>
  <si>
    <t>Zunanje vadbene površine</t>
  </si>
  <si>
    <t>Prostor za odpadke</t>
  </si>
  <si>
    <t>Garderobe za zaposlene v dnevni službi in dispečerskem centru ter sklop sanitarij (M: 1x wc + pisoar, univerzalno dostopen wc/Ž: 1x wc, predprostor). Smiselna navezana na oba programa.</t>
  </si>
  <si>
    <t>Lahko se umešča v kletno etažo. Opremljeno z različnimi napravami za vadbo in fitnes opremo.</t>
  </si>
  <si>
    <t>Ocenjena površina, se prilagodi natečajni rešitvi.</t>
  </si>
  <si>
    <t>Skupni družabni prostor, lahko kot razširitev komunikacij. Vključuje tudi čajno kuhinjo in ločene sanitarije po spolu. Okvirna površina, se prilagodi glede na natečajno rešitev. Sinergija s sklopom prostorov B2.
- čajna kuhinja, 6 m2
- sanitarije (M: 1x wc + pisoar, univerzalno dostopen wc/Ž: 1x wc), 8 m2</t>
  </si>
  <si>
    <t>Za izvajanje vaj tehničnega reševanja ipd., betonska površina 8 x 8 m</t>
  </si>
  <si>
    <t>Zunanje površine (vnesti ime)</t>
  </si>
  <si>
    <t>Površina parcele za izračun faktorjev</t>
  </si>
  <si>
    <t>1411/4</t>
  </si>
  <si>
    <t>1412/3</t>
  </si>
  <si>
    <t>1412/4</t>
  </si>
  <si>
    <t>1413/2</t>
  </si>
  <si>
    <t>1414/4</t>
  </si>
  <si>
    <t>1414/6</t>
  </si>
  <si>
    <t>1414/5</t>
  </si>
  <si>
    <t>EUP</t>
  </si>
  <si>
    <t>DO-23</t>
  </si>
  <si>
    <t>DO-24</t>
  </si>
  <si>
    <t>OB-21</t>
  </si>
  <si>
    <t>SKUPAJ OBMOČJE</t>
  </si>
  <si>
    <t>Neto tlorisna površina*</t>
  </si>
  <si>
    <r>
      <t xml:space="preserve">Površine za OŠ so določene na podlagi </t>
    </r>
    <r>
      <rPr>
        <i/>
        <sz val="10"/>
        <rFont val="Arial"/>
        <family val="2"/>
      </rPr>
      <t>Navodil za graditev OŠ v Republiki Sloveniji</t>
    </r>
    <r>
      <rPr>
        <sz val="10"/>
        <rFont val="Arial"/>
        <family val="2"/>
      </rPr>
      <t xml:space="preserve"> (razpisno gradivo maj 2007) in na podlagi zahtev uporabnika. Površine za CZR so določene na podlagi zahtev uporabnika in pregleda tujih praks ter standardov. Površine lahko odstopajo od priporočenih, če to pomeni izboljšanje funkcionalnosti prostorov in zmanjšanje stroškov izgradnje ter obratovanja (npr. zaradi enostavnejše konstrukcijske zasnove, bolj strnjenega volumna...).</t>
    </r>
  </si>
  <si>
    <t>A1-01</t>
  </si>
  <si>
    <t>P - zahtevano je umeščanje prostora v pritličje
/ - ni zahtev glede umeščanja prostorov, lahko se umešča poljubno</t>
  </si>
  <si>
    <t>BRUTO (m²)</t>
  </si>
  <si>
    <t>Bruto tlorisna površina novega objekta ali dela obstoječega objekta, v katerega se umešča novi program. Vpiše se dejansko dosežena površina, ki je označena tudi v oddanih .dwg podlogah natečajne rešitve.</t>
  </si>
  <si>
    <t>Površina prostora. Če so prostori različne velikosti, se vstavi povprečno velikost, tako da je skupna površina prostorov skladna z rešitvijo.</t>
  </si>
  <si>
    <t xml:space="preserve"> Predlagane površine ali količine v natečajni nalogi</t>
  </si>
  <si>
    <t>Vključuje delovni prostor, skladišča, hladilnico in garderobo s sanitarijami za zaposlene.</t>
  </si>
  <si>
    <t>Dvoposteljne sobe z omarami za shranjevanje posteljnine. Naj se nahajajo v bližini dispečerskega centra in poveljniške pisarne.</t>
  </si>
  <si>
    <t>Prostori za počitek</t>
  </si>
  <si>
    <r>
      <t xml:space="preserve">PROSTORI ZA POUK
</t>
    </r>
    <r>
      <rPr>
        <sz val="10"/>
        <color theme="1"/>
        <rFont val="Arial"/>
        <family val="2"/>
      </rPr>
      <t>Pose</t>
    </r>
    <r>
      <rPr>
        <sz val="10"/>
        <color theme="1"/>
        <rFont val="Arial"/>
        <family val="2"/>
        <charset val="238"/>
      </rPr>
      <t>bnosti: /</t>
    </r>
  </si>
  <si>
    <t>Matična učilnica 1-5</t>
  </si>
  <si>
    <t xml:space="preserve">Razširjen prostor pred matičnimi učilnicami ali kot ločen prostor. Namenjen je tako pouku, individualno/skupinsko, kot tudi sprostitvi in igri. </t>
  </si>
  <si>
    <t>Predmetna učilnica velika</t>
  </si>
  <si>
    <t>Predmetna učilnica majhna</t>
  </si>
  <si>
    <t>Učilnice za predmete na predmetni stopnji (matematika, slovenščina, tuji jeziki, geografija in zgodovina). Ena izmed učilnic se uporablja dvonamensko za gospodinjstvo in je umeščena ob Kabinet za gospodinjski pouk.</t>
  </si>
  <si>
    <t>Majhna predmetna učilnica za izvajanje pouka v majhnih skupinah za matematiko, slovenščino in tuje jezike. Zasnova naj omogoča, da se učilnici po potrebi združita v eno večjo učilnico.</t>
  </si>
  <si>
    <t>Dva kabinet za predmete jezikov in kabinet za geografijo/zgodovino.</t>
  </si>
  <si>
    <t>Naravoslovna učilnica</t>
  </si>
  <si>
    <t>Specialna predmetna učilnica za naravoslovne predmete.</t>
  </si>
  <si>
    <t>Kabinet naravoslovje</t>
  </si>
  <si>
    <t>Kabinet za kemijo, kabinet za biologijo ter kabinet za matematiko/fiziko.</t>
  </si>
  <si>
    <t>- prostor za toplotno obdelavo (12m2) je opremljen z mizama s kovinsko prevleko in žarilno pečjo in dostopen iz Ustvarjalnice
- temnica (6m2) je opremljena z delovnim pultom, koritom, omarami za shranjevanje in je dostopna iz Ustvarjalnice</t>
  </si>
  <si>
    <t>Učilnica glasbena umetnost</t>
  </si>
  <si>
    <t>Kabinet - DT podpora</t>
  </si>
  <si>
    <t>Kabinet za učitelja računalništva in organizatorja ROID.</t>
  </si>
  <si>
    <t>Skupno število matičnih učilnic</t>
  </si>
  <si>
    <t>Skupno število predmetnih in specialnih predmetnih učilnic</t>
  </si>
  <si>
    <t>Specialna predmetna učilnica za izvajanje vseh predmetov kulturno-umetnostne vzgoje, v prvi vrsti pa za izvajanje pouka likovne umetnosti. Naj omogoča različne postavitve pohištva in večnamensko rabo.</t>
  </si>
  <si>
    <t>Specialna predmetna učilnica. V delavnici je zagotovljenih 20 delovnih mest za učence. Delavnica mora omogočati varno delo in gibanje učencev. Možna delitev v dva dela, za sočasno izvajanje pouka v dveh skupinah.</t>
  </si>
  <si>
    <t>Specialna predmetna učilnica. Možna fleksibilna postavitev in organizacija v manjše skupine. Opremljeno s pianinom, omarami za shranjevanje glasbil in praktikabli.</t>
  </si>
  <si>
    <t>Opremljeno z 28 mizami z računalniki in mizo za učitelja. Del je namenjen tudi izvajanje krožkov in izbirnih predmetov povezanih s tehnologijo, raznih vaj v sklopu obveznih in izbirnih predmetov in programa knjižnice. Učilnica se ne všteva v skupni seštevek predmetnih učilnic.</t>
  </si>
  <si>
    <t>Garderoba učiltelji</t>
  </si>
  <si>
    <t>Centralna garderoba za učitelje in zaposlene. Opremljeno z garderobnimi omaricami/obešalniki. Lahko kot razširitev zbornice.</t>
  </si>
  <si>
    <t>Naj omogoča različne postavitve miz za izvajanje sestankov, izobraževanj, delavnic ipd.</t>
  </si>
  <si>
    <t>Pisarne za šolske svetovalne delavce. Pisarni naj bosta umeščeni v en sklop, vendar ne ločeno od dogajanja v šoli. Opremljeno z omarami in policami za shranjevanje dokumentov (ognjevarna omara in min. 2m omar za shranjevanje dokumentacije), večjo pisalno mizo, mizo za delo z učenci s kotičkom za sprostitev.</t>
  </si>
  <si>
    <t>Ločeno po spolu, lahko razdeljeno po etažah. Največja oddaljenost sanitarij od delovnega mesta naj ne presega 50m. Glede na število zaposlenih je potrebno zagotoviti vsaj 3 kabine za ženske in 1 kabino za moške + pisoar.</t>
  </si>
  <si>
    <t>Pisarna za ravnateljico z delovno mizo in večjo mizo za sestanke. Dostop iz tajništva.</t>
  </si>
  <si>
    <t>Pisarna ravnateljica</t>
  </si>
  <si>
    <t>Pisarna pomočnica ravnateljice</t>
  </si>
  <si>
    <t>Eno delovno mesto, neposredno povezavo s pisarno ravnateljice. Vključuje tudi prostor za sprejem.</t>
  </si>
  <si>
    <t>Pisarna za 2 delovni mesti (računovodja, knjigovodja). Vključuje tudi prostore za tekoči arhiv in shranjevanje dokumentacije.</t>
  </si>
  <si>
    <t>Jedilnica je povezana z izdajnim pultom kuhinje. Naj zagotavlja prostor za sočasno prehranjevanje 220 otrok. Lahko se uporablja večnamensko (glej opis Avla). Velik poudarek na preprečevanju hrupa in prijetnem ambientu za vse učence. V delu prostora je organiziran umivalni kotiček za umivanje rok.</t>
  </si>
  <si>
    <t>Delavnica s priročno shrambo. Zaželena umestitev ob pisarno z možnostjo vhoda iz zunanjosti oz. dostopa z vozilom.</t>
  </si>
  <si>
    <t>Nadzorna soba CNS</t>
  </si>
  <si>
    <t>Prostor za nadzorni računalnik centralnega nadzornega sistema.</t>
  </si>
  <si>
    <t>Obstoječe učilnice, navedena je povprečna kvadratura vseh učilnic. V primeru, da se matične učilnice premika v nove prostore oz. zagotavlja izven obstoječih učilnic, je potrebno zagotoviti površino, ki je skladna z Navodili in znaša 60 m2!</t>
  </si>
  <si>
    <t>Parkirna mesta zaposleni, obiskovalci CZR in OŠ Dob</t>
  </si>
  <si>
    <t>Parkirna mesta kolesa CZR</t>
  </si>
  <si>
    <t>Parkirna mesta kolesa OŠ Dob</t>
  </si>
  <si>
    <t>Parkirna mesta kratkotrajno parkiranje</t>
  </si>
  <si>
    <t>Garderoba za delovna oblačila, lahko se nahaja v kletni etaži, blizu službenega vhoda. Zagotoviti omarice za 90 zaposlenih.</t>
  </si>
  <si>
    <t>Lahko se združi s sklopom sanitarij za zaposlene iz sklopa A4.</t>
  </si>
  <si>
    <t>Sanitarni sklop v pritličju ob dnevnih prostorih. Predvidi se M: 1x wc + pisoar. Glede na zasnovo se lahko predlaga sinergija z drugimi sanitarnimi sklopi.</t>
  </si>
  <si>
    <t>Površina je okvirna in se prilagodi natečajni rešitvi glede na spodaj navedene zahteve.
Intervencijska garderoba je razdeljena v dva sklopa: aktivnega in pasivnega.
- Aktivni del je neposredno povezan z garažo, kot razširitev garaže, da čim hitrejši dostop do intervencijskih oblačil. Intervencijska oblačila so ob prihodu na delovno mesto umeščena na obešalnike. Zagotoviti je potrebno prostor za 16 obešalnikov za intervencijska oblačila. Garderoba je centralno prezračevana.
- Pasivni del je namenjen shranjevanju dveh kompletov intervencijskih oblačil. V pasivnem delu se shranjujejo tudi intervencijska oblačila gasilcev, ki izvajajo požarno varovanje v tunelih. Zagotoviti je potrebno prostor za 90 dvoprekatnih omar, okvirno 1,2 m2 na gasilca s prostorom za preoblačenje in prostor za priročno shrambo za shranjevanje in polnjenje manjše opreme velikosti kot omara velikosti 1,5 x 0,6 m s policami.
Garderoba za intervencijo naj bo umeščena blizu oz. v neposredno bližino pralnice. Ob garderobah naj se nahaja tudi sklop sanitarij s tuši, ki je namenjen gasilcem po intervenciji. Predvidijo se 4 kabine za tuširanje in sanitarije z umivalniki (2x wc, 2x pisoar, 4x umivalnik). Ločitev po spolu ni predvidena.</t>
  </si>
  <si>
    <t>A - CENTER ZA ZAŠČITO IN REŠEVANJE</t>
  </si>
  <si>
    <t>A11</t>
  </si>
  <si>
    <t>(Vnesti ime)</t>
  </si>
  <si>
    <r>
      <rPr>
        <b/>
        <sz val="9"/>
        <rFont val="Arial"/>
        <family val="2"/>
      </rPr>
      <t>DODATNO (PO POTREBI)</t>
    </r>
    <r>
      <rPr>
        <sz val="9"/>
        <rFont val="Arial"/>
        <family val="2"/>
      </rPr>
      <t xml:space="preserve">
Posebnosti: Prosti prostori za vpis površin, ki se lahko dodajajo po potrebi, če površin ni možno vpisati v predpripravljena okenca.</t>
    </r>
  </si>
  <si>
    <t>Prostor za izvajanje pouka na prostem.</t>
  </si>
  <si>
    <t>Predvidoma se ohrani obstoječe dvorišče oz. se prilagodi novi zasnovi šole.</t>
  </si>
  <si>
    <t>Sejna soba S</t>
  </si>
  <si>
    <t>Sejna soba M</t>
  </si>
  <si>
    <t>Sanitarije zunanji</t>
  </si>
  <si>
    <t>Sklop sanitarij ob večnamenskih prostorih za zunanje uporabnike (M: 1x wc + 2x pisoar, Ž/univerzalno dostopno: 1x wc).</t>
  </si>
  <si>
    <t>Skladišče ob večnamenskih prostorih za shranjevanje opreme in pripomočkov.</t>
  </si>
  <si>
    <t>Manjša sejna soba za 30 oseb, ki je neposredno povezana s Sejno sobo M. Možna povezava obeh prostorov.</t>
  </si>
  <si>
    <t>Manjša sejna soba za 70 oseb, ki je neposredno povezana s Sejno sobo S. Možna povezava obeh prostorov.</t>
  </si>
  <si>
    <t>A12</t>
  </si>
  <si>
    <r>
      <t xml:space="preserve">VEČNAMENSKI SKUPNI PROSTORI
</t>
    </r>
    <r>
      <rPr>
        <sz val="10"/>
        <color theme="1"/>
        <rFont val="Arial"/>
        <family val="2"/>
      </rPr>
      <t>Posebnosti: Smiselno umeščanje za rabo tako 'rdečega' kot tudi 'modrega' dela.</t>
    </r>
  </si>
  <si>
    <t>Kot razširitev hodnika, čakalnica pri tajništvu.</t>
  </si>
  <si>
    <t>Čajna kuhinja</t>
  </si>
  <si>
    <t>Za zaposlene v dnevni službi in dispečerskem centru. Kuhinja z manjšo jedilno mizo.</t>
  </si>
  <si>
    <t>Naj se nahaja v vsaki etaži, lahko kot niša na hodniku.</t>
  </si>
  <si>
    <t>1 delovno mesto in večja miza za sestanke. Naj se nahaja v bližini dispečerskega centra.</t>
  </si>
  <si>
    <r>
      <t xml:space="preserve">VADBENE POVRŠINE - NOTRANJE
</t>
    </r>
    <r>
      <rPr>
        <sz val="10"/>
        <color theme="1"/>
        <rFont val="Arial"/>
        <family val="2"/>
      </rPr>
      <t>Posebnosti: /</t>
    </r>
  </si>
  <si>
    <t>Lahko se umešča v kletno etažo. Obsega več prostorov, kjer gasilci vadijo orientacijo v zahtevnih pogojih (tema, dim) in visokem fizičnem naporu z uporabo dihalnih aparatov. Na orientacjski poti, ki je sestavljena iz mrežnih kock, se vadeči plazijo, hodijo, plezajo in izvajajo vajo intervencije na raznolikem poligonu. Prostor vključuje:
- vstopni prostor, zračna zapora, ki preprečuje prodiranje megle ter drugih učinkov v ostale prostor,
- vadbeni poligon, ki ima dolžino poti vsaj 50 m,
- kontrolna soba,
- delovna soba z napravami, kjer zdravnik pod določenimi pogoji izmeri in oceni fizični napor in zmogljivost gasilca,
- pripravljalnica z garderobo,
- skladišče za tehnično opremo.</t>
  </si>
  <si>
    <t>Skladišče za opremo in nastanitev - skladišče C</t>
  </si>
  <si>
    <t>Skladišča opreme društev - skladišče D</t>
  </si>
  <si>
    <t>Prometne površine</t>
  </si>
  <si>
    <t>Vključuje dovoze, manipulacijo in parkirna mesta</t>
  </si>
  <si>
    <t>Zelene površine</t>
  </si>
  <si>
    <t>*Skupna neto tlorisna površina natečajne naloge ne vključuje površine celotne garaže za intervencijska vozila, le neto površino parkirnih boksov.</t>
  </si>
  <si>
    <t>0,75-0,8</t>
  </si>
  <si>
    <t>Zunanji prostor za izvajanje športne vzgoje in rekreacije učencev. Ker je zemljišče za šolo manjše od zahtev Navodil, se lahko upošteva minimalne površine športnih površin. 
- KIE: kompleksna igralna enota, normativ 250 m2
- VPI: velika ploščad za športne igre, min. 38x24, normativ 42x28 m
- ATT: 4-stezno tekališče, 4x60 m
- ATD: skakališče v daljino, 4x75 m
- ATK: tekalni krog, 150-200 m
- igralne in ostale športne površine</t>
  </si>
  <si>
    <t>A - OSTALI PROGRAMI</t>
  </si>
  <si>
    <t>A13</t>
  </si>
  <si>
    <t>A14</t>
  </si>
  <si>
    <t>A15</t>
  </si>
  <si>
    <t>A16</t>
  </si>
  <si>
    <t>A17</t>
  </si>
  <si>
    <t>A - ZUNANJE POVRŠINE</t>
  </si>
  <si>
    <t>Natečaj CZR Domžale in OŠ Dob</t>
  </si>
  <si>
    <t>B NOTRANJE POVRŠINE</t>
  </si>
  <si>
    <t>B1</t>
  </si>
  <si>
    <t>B2</t>
  </si>
  <si>
    <t>B3</t>
  </si>
  <si>
    <t>B4</t>
  </si>
  <si>
    <t>B5</t>
  </si>
  <si>
    <t>B6</t>
  </si>
  <si>
    <t>B7</t>
  </si>
  <si>
    <t>B8</t>
  </si>
  <si>
    <t>B9</t>
  </si>
  <si>
    <t>B - ZUNANJE POVRŠINE</t>
  </si>
  <si>
    <t>B10</t>
  </si>
  <si>
    <t>umeščanje</t>
  </si>
  <si>
    <t>obstoječe</t>
  </si>
  <si>
    <t>novogradnja</t>
  </si>
  <si>
    <t>Umeščanje OŠ</t>
  </si>
  <si>
    <t>(izberi)</t>
  </si>
  <si>
    <t>Hlajen prostor, zagotovljeno rezervno napajanje. Zaželeno umeščanje ob pisarno informatika.</t>
  </si>
  <si>
    <r>
      <t xml:space="preserve">OBČINSKI ŠTAB CIVILNE ZAŠČITE
</t>
    </r>
    <r>
      <rPr>
        <sz val="10"/>
        <color theme="1"/>
        <rFont val="Arial"/>
        <family val="2"/>
        <charset val="238"/>
      </rPr>
      <t xml:space="preserve">Posebnosti: Skupna uporaba družabnega prostora s sanitarijami in čajno kuhinjo s sklopom </t>
    </r>
    <r>
      <rPr>
        <b/>
        <sz val="10"/>
        <color theme="1"/>
        <rFont val="Arial"/>
        <family val="2"/>
      </rPr>
      <t>A13.</t>
    </r>
  </si>
  <si>
    <t>Dvigala, stopnišča</t>
  </si>
  <si>
    <t>Ocenjen dežel obsega 3% neto tlorisne površine.</t>
  </si>
  <si>
    <t>Ocenjen delež komunikacij obsega 20% neto površine prostorov</t>
  </si>
  <si>
    <t>Ocenjen delež komunikacij obsega 20% neto površine prostorov (ocena brez garaže CZR za intervencijska vozila in skladišč).</t>
  </si>
  <si>
    <t>Ocenjen dežel obsega 3% neto tlorisne površine (ocena brez garaže CZR za intervencijska vozila in skladišč).</t>
  </si>
  <si>
    <t>Prostor za shranjevanje 13 kotalnih zabojnikov dimenzij 6 x 2,5 m, od tega vsaj 4 v notranjosti objekta. Zagotoviti dostop za nakladanje zabojnikov na vozilo GVK. Svetla višina uvoza za tovorna vozila na območju nakladanja mora znašati najmanj 4,35 m, za samo nakladanje pa je treba zagotoviti 6 m proste višine. Za nemoteno nakladanje je treba zagotoviti vsaj 18 m prostega prostora pred zabojniki, ki se bodo izvlekli.</t>
  </si>
  <si>
    <t>Pomemben hiter dostop do garaže in nalaganje na vozila. Oprema je deloma na vozičkih, ki se jih zapelje na vozila. Zahtevana umestitev v pritličje. Skladišče je eno-nivojsko.</t>
  </si>
  <si>
    <t>Prostor za sprejem opreme v servis IDA in gasilnikov RGA.</t>
  </si>
  <si>
    <t>V seštevku je upoštevana okvirna površina štirih etaž stolpa.</t>
  </si>
  <si>
    <t>- 11 parkirnih boksov dimenzij 4,5 x 12,5 m, 
- 10 parkirnih boksov dimenzij 4,5 x 10 m.
Minimalna svetla višina 6 m. Predvidena površina vključuje le neto površine parkirnih boksov brez prometnih površin, dejanska dosežena površina bo zato večja!</t>
  </si>
  <si>
    <t>- 17 manjših parkirnih boksov za kombinirana vozila dimenzij 6 x 2,5 m
- 4 manjši parkirni boksi za osebna vozila dimenzij 4,5 x 2,3 m. 
Svetla višina je lahko manjša od višine garaže za intervencijska vozila.</t>
  </si>
  <si>
    <t>opomba: Seznam združuje vse prostore, ki jih je potrebno zagotoviti v objektu šole, npr. tudi obstoječe matične učilnice, za katere ni zaželeno, da se premeščajo.</t>
  </si>
  <si>
    <t>SKUPAJ OBMOČJE ZA IZRAČUN FAKTORJEV (DO-24)</t>
  </si>
  <si>
    <t>etaža umeščanja (K, P, N)</t>
  </si>
  <si>
    <t>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</si>
</sst>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quot;€&quot;"/>
  </numFmts>
  <fonts count="53" x14ac:knownFonts="1">
    <font>
      <sz val="10"/>
      <name val="Arial"/>
      <family val="2"/>
    </font>
    <font>
      <b/>
      <sz val="10"/>
      <color theme="1"/>
      <name val="Arial"/>
      <family val="2"/>
    </font>
    <font>
      <sz val="10"/>
      <color theme="1"/>
      <name val="Arial"/>
      <family val="2"/>
    </font>
    <font>
      <i/>
      <sz val="8"/>
      <color theme="1"/>
      <name val="Arial"/>
      <family val="2"/>
    </font>
    <font>
      <sz val="8"/>
      <color theme="1"/>
      <name val="Arial"/>
      <family val="2"/>
    </font>
    <font>
      <b/>
      <sz val="10"/>
      <color theme="0" tint="-0.499984740745262"/>
      <name val="Arial"/>
      <family val="2"/>
    </font>
    <font>
      <sz val="9"/>
      <name val="Arial"/>
      <family val="2"/>
    </font>
    <font>
      <sz val="8"/>
      <name val="Arial"/>
      <family val="2"/>
    </font>
    <font>
      <b/>
      <sz val="10"/>
      <name val="Arial"/>
      <family val="2"/>
    </font>
    <font>
      <sz val="26"/>
      <name val="Arial"/>
      <family val="2"/>
    </font>
    <font>
      <b/>
      <sz val="11"/>
      <name val="Arial"/>
      <family val="2"/>
    </font>
    <font>
      <b/>
      <sz val="9"/>
      <name val="Arial"/>
      <family val="2"/>
    </font>
    <font>
      <sz val="10"/>
      <color rgb="FF000000"/>
      <name val="Arial"/>
      <family val="2"/>
    </font>
    <font>
      <b/>
      <sz val="10"/>
      <color rgb="FF000000"/>
      <name val="Arial"/>
      <family val="2"/>
    </font>
    <font>
      <i/>
      <sz val="10"/>
      <color rgb="FF000000"/>
      <name val="Arial"/>
      <family val="2"/>
    </font>
    <font>
      <sz val="10"/>
      <name val="Arial"/>
      <family val="2"/>
    </font>
    <font>
      <u/>
      <sz val="10"/>
      <color theme="11"/>
      <name val="Arial"/>
      <family val="2"/>
    </font>
    <font>
      <b/>
      <sz val="16"/>
      <color theme="0"/>
      <name val="Arial"/>
      <family val="2"/>
    </font>
    <font>
      <b/>
      <sz val="10"/>
      <color theme="5" tint="-0.24994659260841701"/>
      <name val="Arial"/>
      <family val="2"/>
    </font>
    <font>
      <sz val="10"/>
      <color theme="5" tint="-0.24994659260841701"/>
      <name val="Arial"/>
      <family val="2"/>
    </font>
    <font>
      <sz val="20"/>
      <name val="Arial"/>
      <family val="2"/>
    </font>
    <font>
      <b/>
      <sz val="12"/>
      <name val="Arial"/>
      <family val="2"/>
      <charset val="238"/>
    </font>
    <font>
      <b/>
      <sz val="22"/>
      <color theme="0"/>
      <name val="Arial"/>
      <family val="2"/>
    </font>
    <font>
      <sz val="14"/>
      <name val="Arial"/>
      <family val="2"/>
    </font>
    <font>
      <sz val="36"/>
      <name val="Arial"/>
      <family val="2"/>
    </font>
    <font>
      <sz val="12"/>
      <name val="Arial"/>
      <family val="2"/>
    </font>
    <font>
      <sz val="22"/>
      <name val="Arial"/>
      <family val="2"/>
    </font>
    <font>
      <b/>
      <sz val="12"/>
      <name val="Arial"/>
      <family val="2"/>
    </font>
    <font>
      <b/>
      <sz val="10"/>
      <color rgb="FFFF0000"/>
      <name val="Arial"/>
      <family val="2"/>
    </font>
    <font>
      <i/>
      <sz val="8"/>
      <name val="Arial"/>
      <family val="2"/>
    </font>
    <font>
      <sz val="10"/>
      <color rgb="FFFFC91D"/>
      <name val="Arial"/>
      <family val="2"/>
    </font>
    <font>
      <b/>
      <sz val="22"/>
      <color theme="1"/>
      <name val="Arial"/>
      <family val="2"/>
    </font>
    <font>
      <sz val="9"/>
      <color theme="1"/>
      <name val="Arial"/>
      <family val="2"/>
    </font>
    <font>
      <b/>
      <sz val="12"/>
      <color theme="1"/>
      <name val="Arial"/>
      <family val="2"/>
    </font>
    <font>
      <b/>
      <sz val="11"/>
      <color theme="0"/>
      <name val="Arial"/>
      <family val="2"/>
    </font>
    <font>
      <b/>
      <sz val="12"/>
      <color theme="0"/>
      <name val="Arial"/>
      <family val="2"/>
    </font>
    <font>
      <b/>
      <sz val="14"/>
      <color theme="0"/>
      <name val="Arial"/>
      <family val="2"/>
    </font>
    <font>
      <b/>
      <sz val="10"/>
      <color theme="7"/>
      <name val="Arial"/>
      <family val="2"/>
    </font>
    <font>
      <u/>
      <sz val="10"/>
      <name val="Arial"/>
      <family val="2"/>
    </font>
    <font>
      <b/>
      <sz val="22"/>
      <color theme="7"/>
      <name val="Arial"/>
      <family val="2"/>
    </font>
    <font>
      <b/>
      <sz val="10"/>
      <color theme="0"/>
      <name val="Arial"/>
      <family val="2"/>
    </font>
    <font>
      <b/>
      <sz val="10"/>
      <name val="Arial"/>
      <family val="2"/>
      <charset val="238"/>
    </font>
    <font>
      <sz val="10"/>
      <name val="Calibri Light"/>
      <family val="2"/>
      <charset val="238"/>
    </font>
    <font>
      <b/>
      <sz val="14"/>
      <name val="Arial"/>
      <family val="2"/>
    </font>
    <font>
      <sz val="10"/>
      <color theme="1"/>
      <name val="Arial"/>
      <family val="2"/>
      <charset val="238"/>
    </font>
    <font>
      <b/>
      <sz val="22"/>
      <color rgb="FFFF0000"/>
      <name val="Arial"/>
      <family val="2"/>
    </font>
    <font>
      <b/>
      <sz val="22"/>
      <color theme="4"/>
      <name val="Arial"/>
      <family val="2"/>
    </font>
    <font>
      <b/>
      <sz val="9"/>
      <name val="Arial"/>
      <family val="2"/>
      <charset val="238"/>
    </font>
    <font>
      <sz val="10"/>
      <name val="Arial"/>
      <family val="2"/>
      <charset val="238"/>
    </font>
    <font>
      <b/>
      <sz val="9"/>
      <color theme="1"/>
      <name val="Arial Narrow"/>
      <family val="2"/>
      <charset val="238"/>
    </font>
    <font>
      <i/>
      <sz val="10"/>
      <name val="Arial"/>
      <family val="2"/>
      <charset val="238"/>
    </font>
    <font>
      <i/>
      <sz val="10"/>
      <name val="Arial"/>
      <family val="2"/>
    </font>
    <font>
      <b/>
      <sz val="10"/>
      <color theme="1"/>
      <name val="Arial"/>
      <family val="2"/>
      <charset val="238"/>
    </font>
  </fonts>
  <fills count="14">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lightUp">
        <fgColor theme="0" tint="-0.14996795556505021"/>
        <bgColor auto="1"/>
      </patternFill>
    </fill>
    <fill>
      <patternFill patternType="solid">
        <fgColor theme="0"/>
        <bgColor indexed="64"/>
      </patternFill>
    </fill>
    <fill>
      <patternFill patternType="solid">
        <fgColor theme="5" tint="0.39994506668294322"/>
        <bgColor indexed="64"/>
      </patternFill>
    </fill>
    <fill>
      <patternFill patternType="solid">
        <fgColor theme="9" tint="0.39994506668294322"/>
        <bgColor indexed="64"/>
      </patternFill>
    </fill>
    <fill>
      <patternFill patternType="solid">
        <fgColor theme="7" tint="0.59996337778862885"/>
        <bgColor indexed="64"/>
      </patternFill>
    </fill>
    <fill>
      <patternFill patternType="solid">
        <fgColor rgb="FFFFC91D"/>
        <bgColor indexed="64"/>
      </patternFill>
    </fill>
    <fill>
      <patternFill patternType="solid">
        <fgColor theme="0" tint="-0.499984740745262"/>
        <bgColor indexed="64"/>
      </patternFill>
    </fill>
    <fill>
      <patternFill patternType="solid">
        <fgColor theme="2" tint="-0.499984740745262"/>
        <bgColor indexed="64"/>
      </patternFill>
    </fill>
    <fill>
      <patternFill patternType="solid">
        <fgColor theme="3" tint="0.59996337778862885"/>
        <bgColor indexed="64"/>
      </patternFill>
    </fill>
    <fill>
      <patternFill patternType="solid">
        <fgColor rgb="FFFFFFCC"/>
        <bgColor indexed="64"/>
      </patternFill>
    </fill>
  </fills>
  <borders count="23">
    <border>
      <left/>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medium">
        <color theme="0"/>
      </top>
      <bottom style="medium">
        <color theme="0"/>
      </bottom>
      <diagonal/>
    </border>
    <border>
      <left/>
      <right/>
      <top/>
      <bottom style="medium">
        <color indexed="64"/>
      </bottom>
      <diagonal/>
    </border>
    <border>
      <left/>
      <right/>
      <top style="thin">
        <color indexed="64"/>
      </top>
      <bottom/>
      <diagonal/>
    </border>
    <border>
      <left/>
      <right/>
      <top style="hair">
        <color indexed="64"/>
      </top>
      <bottom/>
      <diagonal/>
    </border>
    <border>
      <left/>
      <right/>
      <top/>
      <bottom style="hair">
        <color indexed="64"/>
      </bottom>
      <diagonal/>
    </border>
    <border>
      <left/>
      <right/>
      <top style="thin">
        <color indexed="64"/>
      </top>
      <bottom style="medium">
        <color theme="0"/>
      </bottom>
      <diagonal/>
    </border>
    <border>
      <left/>
      <right/>
      <top style="medium">
        <color theme="0"/>
      </top>
      <bottom style="hair">
        <color indexed="64"/>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diagonal/>
    </border>
    <border>
      <left/>
      <right/>
      <top style="medium">
        <color theme="0"/>
      </top>
      <bottom/>
      <diagonal/>
    </border>
    <border>
      <left/>
      <right/>
      <top style="thick">
        <color theme="0"/>
      </top>
      <bottom style="thick">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1">
    <xf numFmtId="0" fontId="0" fillId="0" borderId="0">
      <alignment wrapText="1"/>
    </xf>
    <xf numFmtId="0" fontId="5" fillId="3" borderId="8" applyNumberFormat="0" applyFont="0" applyAlignment="0" applyProtection="0"/>
    <xf numFmtId="3" fontId="6" fillId="8" borderId="15">
      <alignment horizontal="center" vertical="center"/>
      <protection locked="0"/>
    </xf>
    <xf numFmtId="49" fontId="6" fillId="8" borderId="15">
      <alignment horizontal="left" vertical="center" wrapText="1"/>
      <protection locked="0"/>
    </xf>
    <xf numFmtId="165" fontId="6" fillId="8" borderId="15">
      <alignment horizontal="center" vertical="center"/>
      <protection locked="0"/>
    </xf>
    <xf numFmtId="3" fontId="43" fillId="8" borderId="15">
      <alignment horizontal="center" vertical="center"/>
      <protection locked="0"/>
    </xf>
    <xf numFmtId="3" fontId="6" fillId="0" borderId="0" applyBorder="0">
      <alignment horizontal="center" vertical="center"/>
    </xf>
    <xf numFmtId="165" fontId="6" fillId="0" borderId="0" applyBorder="0">
      <alignment horizontal="center" vertical="center"/>
    </xf>
    <xf numFmtId="0" fontId="9" fillId="0" borderId="0">
      <alignment horizontal="left" wrapText="1"/>
    </xf>
    <xf numFmtId="9" fontId="6" fillId="0" borderId="0">
      <alignment horizontal="center"/>
    </xf>
    <xf numFmtId="49" fontId="7" fillId="0" borderId="0" applyNumberFormat="0">
      <alignment horizontal="left" vertical="top"/>
    </xf>
    <xf numFmtId="49" fontId="6" fillId="0" borderId="0">
      <alignment horizontal="right" vertical="center"/>
    </xf>
    <xf numFmtId="1" fontId="8" fillId="0" borderId="9" applyBorder="0">
      <alignment vertical="center"/>
    </xf>
    <xf numFmtId="3" fontId="8" fillId="4" borderId="15">
      <alignment horizontal="right" vertical="center"/>
    </xf>
    <xf numFmtId="49" fontId="8" fillId="0" borderId="0" applyNumberFormat="0">
      <alignment horizontal="left"/>
    </xf>
    <xf numFmtId="9" fontId="18" fillId="0" borderId="0">
      <alignment horizontal="center"/>
    </xf>
    <xf numFmtId="1" fontId="18" fillId="0" borderId="0">
      <alignment horizontal="center"/>
    </xf>
    <xf numFmtId="165" fontId="18" fillId="0" borderId="0">
      <alignment horizontal="center"/>
    </xf>
    <xf numFmtId="165" fontId="8" fillId="6" borderId="8">
      <alignment vertical="center"/>
    </xf>
    <xf numFmtId="0" fontId="19" fillId="0" borderId="0">
      <alignment horizontal="center"/>
    </xf>
    <xf numFmtId="165" fontId="10" fillId="6" borderId="8">
      <alignment vertical="center"/>
    </xf>
    <xf numFmtId="165" fontId="6" fillId="9" borderId="15">
      <alignment horizontal="center" vertical="center"/>
    </xf>
    <xf numFmtId="0" fontId="38" fillId="0" borderId="0" applyNumberFormat="0" applyFill="0" applyBorder="0" applyAlignment="0">
      <protection locked="0"/>
    </xf>
    <xf numFmtId="0" fontId="16" fillId="0" borderId="0" applyNumberFormat="0" applyFill="0" applyBorder="0" applyAlignment="0" applyProtection="0"/>
    <xf numFmtId="165" fontId="8" fillId="7" borderId="8">
      <alignment vertical="center"/>
    </xf>
    <xf numFmtId="1" fontId="6" fillId="9" borderId="15">
      <alignment horizontal="center" vertical="center"/>
    </xf>
    <xf numFmtId="165" fontId="8" fillId="0" borderId="11">
      <alignment horizontal="center" vertical="center" wrapText="1"/>
    </xf>
    <xf numFmtId="165" fontId="10" fillId="12" borderId="8">
      <alignment vertical="center"/>
    </xf>
    <xf numFmtId="3" fontId="8" fillId="4" borderId="8">
      <alignment horizontal="right" vertical="center"/>
    </xf>
    <xf numFmtId="0" fontId="4" fillId="0" borderId="19">
      <alignment horizontal="left" vertical="top" wrapText="1"/>
    </xf>
    <xf numFmtId="0" fontId="49" fillId="13" borderId="0" applyBorder="0">
      <alignment horizontal="left" vertical="center" wrapText="1"/>
      <protection locked="0"/>
    </xf>
  </cellStyleXfs>
  <cellXfs count="340">
    <xf numFmtId="0" fontId="0" fillId="0" borderId="0" xfId="0">
      <alignment wrapText="1"/>
    </xf>
    <xf numFmtId="0" fontId="0" fillId="0" borderId="0" xfId="0" applyAlignment="1">
      <alignment horizontal="center"/>
    </xf>
    <xf numFmtId="0" fontId="1" fillId="0" borderId="0" xfId="0" applyFont="1" applyAlignment="1">
      <alignment horizontal="left"/>
    </xf>
    <xf numFmtId="0" fontId="2" fillId="0" borderId="0" xfId="0" applyFont="1">
      <alignment wrapText="1"/>
    </xf>
    <xf numFmtId="0" fontId="2" fillId="0" borderId="0" xfId="0" applyFont="1" applyAlignment="1">
      <alignment horizontal="center"/>
    </xf>
    <xf numFmtId="1" fontId="2" fillId="0" borderId="0" xfId="0" applyNumberFormat="1" applyFont="1" applyAlignment="1">
      <alignment horizontal="center"/>
    </xf>
    <xf numFmtId="1" fontId="2" fillId="0" borderId="0" xfId="0" applyNumberFormat="1" applyFont="1" applyAlignment="1">
      <alignment horizontal="center" vertical="top"/>
    </xf>
    <xf numFmtId="0" fontId="2" fillId="0" borderId="0" xfId="0" quotePrefix="1" applyFont="1" applyAlignment="1">
      <alignment horizontal="right"/>
    </xf>
    <xf numFmtId="165" fontId="6" fillId="0" borderId="0" xfId="7">
      <alignment horizontal="center" vertical="center"/>
    </xf>
    <xf numFmtId="165" fontId="6" fillId="0" borderId="0" xfId="7" applyBorder="1">
      <alignment horizontal="center" vertical="center"/>
    </xf>
    <xf numFmtId="0" fontId="12" fillId="0" borderId="0" xfId="0" applyFont="1" applyAlignment="1">
      <alignment horizontal="center"/>
    </xf>
    <xf numFmtId="165" fontId="6" fillId="0" borderId="0" xfId="0" applyNumberFormat="1" applyFont="1" applyAlignment="1">
      <alignment horizontal="center"/>
    </xf>
    <xf numFmtId="1" fontId="12" fillId="0" borderId="0" xfId="0" applyNumberFormat="1" applyFont="1" applyAlignment="1">
      <alignment horizontal="center"/>
    </xf>
    <xf numFmtId="165" fontId="6" fillId="9" borderId="15" xfId="21">
      <alignment horizontal="center" vertical="center"/>
    </xf>
    <xf numFmtId="0" fontId="2" fillId="5" borderId="0" xfId="0" applyFont="1" applyFill="1">
      <alignment wrapText="1"/>
    </xf>
    <xf numFmtId="0" fontId="2" fillId="5" borderId="0" xfId="0" applyFont="1" applyFill="1" applyAlignment="1">
      <alignment horizontal="center"/>
    </xf>
    <xf numFmtId="0" fontId="1" fillId="5" borderId="0" xfId="0" applyFont="1" applyFill="1" applyAlignment="1">
      <alignment horizontal="left"/>
    </xf>
    <xf numFmtId="165" fontId="11" fillId="5" borderId="0" xfId="7" applyFont="1" applyFill="1" applyBorder="1">
      <alignment horizontal="center" vertical="center"/>
    </xf>
    <xf numFmtId="1" fontId="2" fillId="5" borderId="0" xfId="0" applyNumberFormat="1" applyFont="1" applyFill="1" applyAlignment="1">
      <alignment horizontal="center"/>
    </xf>
    <xf numFmtId="0" fontId="1" fillId="0" borderId="0" xfId="0" applyFont="1" applyAlignment="1">
      <alignment horizontal="left" vertical="top"/>
    </xf>
    <xf numFmtId="165" fontId="6" fillId="0" borderId="0" xfId="7" applyBorder="1" applyAlignment="1">
      <alignment horizontal="center" vertical="top"/>
    </xf>
    <xf numFmtId="0" fontId="2" fillId="0" borderId="0" xfId="0" applyFont="1" applyAlignment="1">
      <alignment vertical="top"/>
    </xf>
    <xf numFmtId="165" fontId="11" fillId="0" borderId="0" xfId="7" applyFont="1" applyBorder="1">
      <alignment horizontal="center" vertical="center"/>
    </xf>
    <xf numFmtId="1" fontId="14" fillId="0" borderId="0" xfId="0" applyNumberFormat="1" applyFont="1" applyAlignment="1">
      <alignment horizontal="center"/>
    </xf>
    <xf numFmtId="0" fontId="1" fillId="2" borderId="0" xfId="0" applyFont="1" applyFill="1" applyAlignment="1">
      <alignment horizontal="left"/>
    </xf>
    <xf numFmtId="0" fontId="2" fillId="2" borderId="0" xfId="0" applyFont="1" applyFill="1" applyAlignment="1">
      <alignment horizontal="center"/>
    </xf>
    <xf numFmtId="165" fontId="11" fillId="2" borderId="0" xfId="7" applyFont="1" applyFill="1" applyBorder="1">
      <alignment horizontal="center" vertical="center"/>
    </xf>
    <xf numFmtId="1" fontId="2" fillId="2" borderId="0" xfId="0" applyNumberFormat="1" applyFont="1" applyFill="1" applyAlignment="1">
      <alignment horizontal="center"/>
    </xf>
    <xf numFmtId="0" fontId="1" fillId="2" borderId="0" xfId="0" applyFont="1" applyFill="1" applyAlignment="1">
      <alignment horizontal="left" vertical="center"/>
    </xf>
    <xf numFmtId="0" fontId="2" fillId="2" borderId="0" xfId="0" applyFont="1" applyFill="1" applyAlignment="1">
      <alignment horizontal="center" vertical="center"/>
    </xf>
    <xf numFmtId="1" fontId="2" fillId="2" borderId="0" xfId="0" applyNumberFormat="1" applyFont="1" applyFill="1" applyAlignment="1">
      <alignment horizontal="center" vertical="center"/>
    </xf>
    <xf numFmtId="165" fontId="6" fillId="2" borderId="0" xfId="7" applyFill="1">
      <alignment horizontal="center" vertical="center"/>
    </xf>
    <xf numFmtId="0" fontId="2" fillId="0" borderId="0" xfId="0" applyFont="1" applyAlignment="1">
      <alignment vertical="center"/>
    </xf>
    <xf numFmtId="0" fontId="2" fillId="0" borderId="0" xfId="0" applyFont="1" applyAlignment="1">
      <alignment horizontal="center" vertical="center"/>
    </xf>
    <xf numFmtId="1" fontId="2" fillId="0" borderId="0" xfId="0" applyNumberFormat="1" applyFont="1" applyAlignment="1">
      <alignment horizontal="center" vertical="center"/>
    </xf>
    <xf numFmtId="0" fontId="1" fillId="0" borderId="0" xfId="0" applyFont="1" applyAlignment="1">
      <alignment horizontal="left" vertical="center"/>
    </xf>
    <xf numFmtId="165" fontId="6" fillId="2" borderId="0" xfId="7" applyFill="1" applyBorder="1">
      <alignment horizontal="center" vertical="center"/>
    </xf>
    <xf numFmtId="0" fontId="1" fillId="2" borderId="0" xfId="0" applyFont="1" applyFill="1" applyAlignment="1">
      <alignment horizontal="right"/>
    </xf>
    <xf numFmtId="0" fontId="0" fillId="0" borderId="0" xfId="0" applyAlignment="1"/>
    <xf numFmtId="0" fontId="8" fillId="0" borderId="0" xfId="14" applyNumberFormat="1" applyAlignment="1">
      <alignment vertical="top"/>
    </xf>
    <xf numFmtId="0" fontId="1" fillId="0" borderId="2" xfId="0" applyFont="1" applyBorder="1" applyAlignment="1">
      <alignment horizontal="left"/>
    </xf>
    <xf numFmtId="0" fontId="2" fillId="0" borderId="2" xfId="0" applyFont="1" applyBorder="1" applyAlignment="1">
      <alignment horizontal="center"/>
    </xf>
    <xf numFmtId="165" fontId="6" fillId="0" borderId="2" xfId="7" applyBorder="1">
      <alignment horizontal="center" vertical="center"/>
    </xf>
    <xf numFmtId="1" fontId="2" fillId="0" borderId="2" xfId="0" applyNumberFormat="1" applyFont="1" applyBorder="1" applyAlignment="1">
      <alignment horizontal="center"/>
    </xf>
    <xf numFmtId="0" fontId="20" fillId="0" borderId="0" xfId="0" applyFont="1" applyAlignment="1">
      <alignment horizontal="left" vertical="top"/>
    </xf>
    <xf numFmtId="0" fontId="15" fillId="0" borderId="8" xfId="1" applyFont="1" applyFill="1" applyAlignment="1">
      <alignment horizontal="left"/>
    </xf>
    <xf numFmtId="0" fontId="0" fillId="0" borderId="0" xfId="0" applyAlignment="1">
      <alignment vertical="top"/>
    </xf>
    <xf numFmtId="0" fontId="25" fillId="0" borderId="0" xfId="1" applyFont="1" applyFill="1" applyBorder="1" applyAlignment="1">
      <alignment horizontal="left" vertical="center"/>
    </xf>
    <xf numFmtId="0" fontId="0" fillId="0" borderId="10" xfId="0" applyBorder="1">
      <alignment wrapText="1"/>
    </xf>
    <xf numFmtId="0" fontId="2" fillId="5" borderId="1" xfId="0" applyFont="1" applyFill="1" applyBorder="1">
      <alignment wrapText="1"/>
    </xf>
    <xf numFmtId="0" fontId="15" fillId="0" borderId="0" xfId="0" applyFont="1">
      <alignment wrapText="1"/>
    </xf>
    <xf numFmtId="165" fontId="28" fillId="0" borderId="0" xfId="0" applyNumberFormat="1" applyFont="1">
      <alignment wrapText="1"/>
    </xf>
    <xf numFmtId="0" fontId="1" fillId="0" borderId="10" xfId="0" applyFont="1" applyBorder="1" applyAlignment="1">
      <alignment vertical="top"/>
    </xf>
    <xf numFmtId="0" fontId="1" fillId="2" borderId="0" xfId="0" applyFont="1" applyFill="1" applyAlignment="1">
      <alignment vertical="top"/>
    </xf>
    <xf numFmtId="0" fontId="1" fillId="5" borderId="0" xfId="0" applyFont="1" applyFill="1" applyAlignment="1">
      <alignment vertical="top"/>
    </xf>
    <xf numFmtId="0" fontId="2" fillId="2" borderId="0" xfId="0" applyFont="1" applyFill="1" applyAlignment="1">
      <alignment vertical="top"/>
    </xf>
    <xf numFmtId="0" fontId="1" fillId="0" borderId="0" xfId="0" applyFont="1" applyAlignment="1">
      <alignment vertical="top"/>
    </xf>
    <xf numFmtId="2" fontId="6" fillId="0" borderId="0" xfId="7" applyNumberFormat="1" applyBorder="1">
      <alignment horizontal="center" vertical="center"/>
    </xf>
    <xf numFmtId="2" fontId="11" fillId="2" borderId="0" xfId="7" applyNumberFormat="1" applyFont="1" applyFill="1" applyBorder="1">
      <alignment horizontal="center" vertical="center"/>
    </xf>
    <xf numFmtId="2" fontId="11" fillId="5" borderId="0" xfId="7" applyNumberFormat="1" applyFont="1" applyFill="1" applyBorder="1">
      <alignment horizontal="center" vertical="center"/>
    </xf>
    <xf numFmtId="2" fontId="6" fillId="0" borderId="0" xfId="7" applyNumberFormat="1" applyBorder="1" applyAlignment="1">
      <alignment horizontal="center" vertical="top"/>
    </xf>
    <xf numFmtId="2" fontId="6" fillId="0" borderId="2" xfId="7" applyNumberFormat="1" applyBorder="1">
      <alignment horizontal="center" vertical="center"/>
    </xf>
    <xf numFmtId="2" fontId="11" fillId="0" borderId="0" xfId="7" applyNumberFormat="1" applyFont="1" applyBorder="1">
      <alignment horizontal="center" vertical="center"/>
    </xf>
    <xf numFmtId="0" fontId="6" fillId="0" borderId="0" xfId="11" applyNumberFormat="1" applyAlignment="1">
      <alignment horizontal="right"/>
    </xf>
    <xf numFmtId="165" fontId="6" fillId="0" borderId="0" xfId="0" applyNumberFormat="1" applyFont="1" applyAlignment="1">
      <alignment vertical="top"/>
    </xf>
    <xf numFmtId="2" fontId="12" fillId="0" borderId="0" xfId="0" applyNumberFormat="1" applyFont="1" applyAlignment="1">
      <alignment horizontal="center"/>
    </xf>
    <xf numFmtId="1" fontId="2" fillId="0" borderId="4" xfId="0" applyNumberFormat="1" applyFont="1" applyBorder="1" applyAlignment="1">
      <alignment horizontal="center" vertical="center"/>
    </xf>
    <xf numFmtId="0" fontId="12" fillId="0" borderId="2" xfId="0" applyFont="1" applyBorder="1" applyAlignment="1">
      <alignment horizontal="center"/>
    </xf>
    <xf numFmtId="165" fontId="6" fillId="0" borderId="2" xfId="0" applyNumberFormat="1" applyFont="1" applyBorder="1" applyAlignment="1">
      <alignment vertical="top"/>
    </xf>
    <xf numFmtId="165" fontId="6" fillId="0" borderId="2" xfId="0" applyNumberFormat="1" applyFont="1" applyBorder="1" applyAlignment="1">
      <alignment horizontal="center"/>
    </xf>
    <xf numFmtId="1" fontId="12" fillId="0" borderId="2" xfId="0" applyNumberFormat="1" applyFont="1" applyBorder="1" applyAlignment="1">
      <alignment horizontal="center"/>
    </xf>
    <xf numFmtId="2" fontId="12" fillId="0" borderId="2" xfId="0" applyNumberFormat="1" applyFont="1" applyBorder="1" applyAlignment="1">
      <alignment horizontal="center"/>
    </xf>
    <xf numFmtId="0" fontId="12" fillId="0" borderId="10" xfId="0" applyFont="1" applyBorder="1" applyAlignment="1">
      <alignment horizontal="center"/>
    </xf>
    <xf numFmtId="165" fontId="6" fillId="0" borderId="10" xfId="0" applyNumberFormat="1" applyFont="1" applyBorder="1" applyAlignment="1">
      <alignment horizontal="center"/>
    </xf>
    <xf numFmtId="1" fontId="12" fillId="0" borderId="10" xfId="0" applyNumberFormat="1" applyFont="1" applyBorder="1" applyAlignment="1">
      <alignment horizontal="center"/>
    </xf>
    <xf numFmtId="2" fontId="12" fillId="0" borderId="10" xfId="0" applyNumberFormat="1" applyFont="1" applyBorder="1" applyAlignment="1">
      <alignment horizontal="center"/>
    </xf>
    <xf numFmtId="165" fontId="6" fillId="0" borderId="10" xfId="0" applyNumberFormat="1" applyFont="1" applyBorder="1" applyAlignment="1">
      <alignment vertical="top"/>
    </xf>
    <xf numFmtId="0" fontId="2" fillId="0" borderId="1" xfId="0" applyFont="1" applyBorder="1" applyAlignment="1">
      <alignment vertical="center"/>
    </xf>
    <xf numFmtId="0" fontId="1" fillId="2" borderId="0" xfId="0" applyFont="1" applyFill="1" applyAlignment="1">
      <alignment horizontal="left" vertical="top" wrapText="1"/>
    </xf>
    <xf numFmtId="0" fontId="2" fillId="0" borderId="0" xfId="0" applyFont="1" applyAlignment="1">
      <alignment vertical="center" wrapText="1"/>
    </xf>
    <xf numFmtId="0" fontId="2" fillId="2" borderId="0" xfId="0" applyFont="1" applyFill="1">
      <alignment wrapText="1"/>
    </xf>
    <xf numFmtId="0" fontId="2" fillId="2" borderId="0" xfId="0" quotePrefix="1" applyFont="1" applyFill="1" applyAlignment="1">
      <alignment horizontal="right"/>
    </xf>
    <xf numFmtId="0" fontId="1" fillId="0" borderId="10" xfId="0" applyFont="1" applyBorder="1" applyAlignment="1">
      <alignment horizontal="left" vertical="center"/>
    </xf>
    <xf numFmtId="0" fontId="2" fillId="0" borderId="10" xfId="0" applyFont="1" applyBorder="1" applyAlignment="1">
      <alignment horizontal="center" vertical="center"/>
    </xf>
    <xf numFmtId="165" fontId="11" fillId="0" borderId="10" xfId="7" applyFont="1" applyBorder="1">
      <alignment horizontal="center" vertical="center"/>
    </xf>
    <xf numFmtId="2" fontId="11" fillId="0" borderId="10" xfId="7" applyNumberFormat="1" applyFont="1" applyBorder="1">
      <alignment horizontal="center" vertical="center"/>
    </xf>
    <xf numFmtId="1" fontId="2" fillId="0" borderId="10" xfId="0" applyNumberFormat="1" applyFont="1" applyBorder="1" applyAlignment="1">
      <alignment horizontal="center" vertical="center"/>
    </xf>
    <xf numFmtId="0" fontId="4" fillId="0" borderId="2" xfId="0" applyFont="1" applyBorder="1" applyAlignment="1">
      <alignment vertical="top" wrapText="1"/>
    </xf>
    <xf numFmtId="2" fontId="6" fillId="2" borderId="0" xfId="7" applyNumberFormat="1" applyFill="1" applyBorder="1">
      <alignment horizontal="center" vertical="center"/>
    </xf>
    <xf numFmtId="1" fontId="2" fillId="2" borderId="0" xfId="0" applyNumberFormat="1" applyFont="1" applyFill="1" applyAlignment="1">
      <alignment horizontal="center" vertical="top"/>
    </xf>
    <xf numFmtId="0" fontId="0" fillId="2" borderId="0" xfId="0" applyFill="1">
      <alignment wrapText="1"/>
    </xf>
    <xf numFmtId="0" fontId="1" fillId="10" borderId="0" xfId="0" applyFont="1" applyFill="1" applyAlignment="1">
      <alignment horizontal="left" vertical="center"/>
    </xf>
    <xf numFmtId="0" fontId="17" fillId="10" borderId="0" xfId="0" applyFont="1" applyFill="1" applyAlignment="1">
      <alignment horizontal="left" vertical="center"/>
    </xf>
    <xf numFmtId="165" fontId="6" fillId="10" borderId="0" xfId="7" applyFill="1" applyBorder="1">
      <alignment horizontal="center" vertical="center"/>
    </xf>
    <xf numFmtId="2" fontId="6" fillId="10" borderId="0" xfId="7" applyNumberFormat="1" applyFill="1" applyBorder="1">
      <alignment horizontal="center" vertical="center"/>
    </xf>
    <xf numFmtId="1" fontId="2" fillId="10" borderId="0" xfId="0" applyNumberFormat="1" applyFont="1" applyFill="1" applyAlignment="1">
      <alignment horizontal="center" vertical="center"/>
    </xf>
    <xf numFmtId="1" fontId="2" fillId="10" borderId="0" xfId="0" applyNumberFormat="1" applyFont="1" applyFill="1" applyAlignment="1">
      <alignment horizontal="center"/>
    </xf>
    <xf numFmtId="3" fontId="6" fillId="0" borderId="0" xfId="6">
      <alignment horizontal="center" vertical="center"/>
    </xf>
    <xf numFmtId="1" fontId="30" fillId="0" borderId="0" xfId="0" applyNumberFormat="1" applyFont="1" applyAlignment="1">
      <alignment horizontal="center"/>
    </xf>
    <xf numFmtId="0" fontId="0" fillId="10" borderId="0" xfId="0" applyFill="1">
      <alignment wrapText="1"/>
    </xf>
    <xf numFmtId="0" fontId="2" fillId="10" borderId="0" xfId="0" applyFont="1" applyFill="1">
      <alignment wrapText="1"/>
    </xf>
    <xf numFmtId="0" fontId="2" fillId="5" borderId="5" xfId="0" applyFont="1" applyFill="1" applyBorder="1">
      <alignment wrapText="1"/>
    </xf>
    <xf numFmtId="0" fontId="0" fillId="0" borderId="6" xfId="0" applyBorder="1">
      <alignment wrapText="1"/>
    </xf>
    <xf numFmtId="0" fontId="0" fillId="0" borderId="4" xfId="0" applyBorder="1">
      <alignment wrapText="1"/>
    </xf>
    <xf numFmtId="0" fontId="2" fillId="5" borderId="1" xfId="0" quotePrefix="1" applyFont="1" applyFill="1" applyBorder="1" applyAlignment="1">
      <alignment horizontal="right" vertical="top"/>
    </xf>
    <xf numFmtId="0" fontId="2" fillId="5" borderId="1" xfId="0" quotePrefix="1" applyFont="1" applyFill="1" applyBorder="1" applyAlignment="1">
      <alignment horizontal="right"/>
    </xf>
    <xf numFmtId="0" fontId="2" fillId="5" borderId="3" xfId="0" quotePrefix="1" applyFont="1" applyFill="1" applyBorder="1" applyAlignment="1">
      <alignment horizontal="right"/>
    </xf>
    <xf numFmtId="0" fontId="0" fillId="0" borderId="7" xfId="0" applyBorder="1">
      <alignment wrapText="1"/>
    </xf>
    <xf numFmtId="1" fontId="12" fillId="2" borderId="0" xfId="0" applyNumberFormat="1" applyFont="1" applyFill="1" applyAlignment="1">
      <alignment horizontal="center"/>
    </xf>
    <xf numFmtId="0" fontId="12" fillId="2" borderId="0" xfId="0" applyFont="1" applyFill="1">
      <alignment wrapText="1"/>
    </xf>
    <xf numFmtId="0" fontId="13" fillId="2" borderId="0" xfId="0" applyFont="1" applyFill="1" applyAlignment="1">
      <alignment horizontal="left"/>
    </xf>
    <xf numFmtId="0" fontId="13" fillId="0" borderId="1" xfId="0" applyFont="1" applyBorder="1" applyAlignment="1">
      <alignment horizontal="left"/>
    </xf>
    <xf numFmtId="0" fontId="13" fillId="0" borderId="3" xfId="0" applyFont="1" applyBorder="1" applyAlignment="1">
      <alignment horizontal="left"/>
    </xf>
    <xf numFmtId="1" fontId="12" fillId="0" borderId="7" xfId="0" applyNumberFormat="1" applyFont="1" applyBorder="1" applyAlignment="1">
      <alignment horizontal="center"/>
    </xf>
    <xf numFmtId="0" fontId="12" fillId="2" borderId="0" xfId="0" applyFont="1" applyFill="1" applyAlignment="1">
      <alignment horizontal="center"/>
    </xf>
    <xf numFmtId="165" fontId="6" fillId="2" borderId="0" xfId="0" applyNumberFormat="1" applyFont="1" applyFill="1" applyAlignment="1">
      <alignment vertical="top"/>
    </xf>
    <xf numFmtId="165" fontId="6" fillId="2" borderId="0" xfId="0" applyNumberFormat="1" applyFont="1" applyFill="1" applyAlignment="1">
      <alignment horizontal="center"/>
    </xf>
    <xf numFmtId="2" fontId="12" fillId="2" borderId="0" xfId="0" applyNumberFormat="1" applyFont="1" applyFill="1" applyAlignment="1">
      <alignment horizontal="center"/>
    </xf>
    <xf numFmtId="0" fontId="2" fillId="10" borderId="0" xfId="0" applyFont="1" applyFill="1" applyAlignment="1">
      <alignment horizontal="center" vertical="center"/>
    </xf>
    <xf numFmtId="0" fontId="2" fillId="10" borderId="0" xfId="0" applyFont="1" applyFill="1" applyAlignment="1">
      <alignment horizontal="left" vertical="center" wrapText="1"/>
    </xf>
    <xf numFmtId="1" fontId="2" fillId="10" borderId="0" xfId="0" applyNumberFormat="1" applyFont="1" applyFill="1" applyAlignment="1">
      <alignment horizontal="left" vertical="center"/>
    </xf>
    <xf numFmtId="0" fontId="2" fillId="0" borderId="0" xfId="0" applyFont="1" applyAlignment="1">
      <alignment horizontal="left" vertical="center" wrapText="1"/>
    </xf>
    <xf numFmtId="0" fontId="0" fillId="0" borderId="4" xfId="0" applyBorder="1" applyAlignment="1">
      <alignment vertical="center" wrapText="1"/>
    </xf>
    <xf numFmtId="0" fontId="13" fillId="0" borderId="5" xfId="0" applyFont="1" applyBorder="1" applyAlignment="1">
      <alignment horizontal="left"/>
    </xf>
    <xf numFmtId="1" fontId="12" fillId="0" borderId="6" xfId="0" applyNumberFormat="1" applyFont="1" applyBorder="1" applyAlignment="1">
      <alignment horizontal="center"/>
    </xf>
    <xf numFmtId="0" fontId="2" fillId="2" borderId="0" xfId="0" applyFont="1" applyFill="1" applyAlignment="1">
      <alignment vertical="center"/>
    </xf>
    <xf numFmtId="0" fontId="0" fillId="0" borderId="0" xfId="0" applyAlignment="1">
      <alignment vertical="center" wrapText="1"/>
    </xf>
    <xf numFmtId="0" fontId="8" fillId="0" borderId="0" xfId="0" applyFont="1">
      <alignment wrapText="1"/>
    </xf>
    <xf numFmtId="165" fontId="6" fillId="8" borderId="15" xfId="4">
      <alignment horizontal="center" vertical="center"/>
      <protection locked="0"/>
    </xf>
    <xf numFmtId="0" fontId="0" fillId="0" borderId="5" xfId="0" applyBorder="1">
      <alignment wrapText="1"/>
    </xf>
    <xf numFmtId="0" fontId="27" fillId="0" borderId="13" xfId="1" applyFont="1" applyFill="1" applyBorder="1" applyAlignment="1">
      <alignment horizontal="left" vertical="top"/>
    </xf>
    <xf numFmtId="0" fontId="0" fillId="0" borderId="10" xfId="0" applyBorder="1" applyAlignment="1">
      <alignment vertical="top"/>
    </xf>
    <xf numFmtId="0" fontId="25" fillId="0" borderId="13" xfId="1" applyFont="1" applyFill="1" applyBorder="1" applyAlignment="1">
      <alignment horizontal="left" vertical="center"/>
    </xf>
    <xf numFmtId="0" fontId="15" fillId="0" borderId="13" xfId="1" applyFont="1" applyFill="1" applyBorder="1" applyAlignment="1">
      <alignment horizontal="right" vertical="center"/>
    </xf>
    <xf numFmtId="0" fontId="0" fillId="0" borderId="1" xfId="0" applyBorder="1" applyAlignment="1">
      <alignment vertical="top"/>
    </xf>
    <xf numFmtId="0" fontId="8" fillId="0" borderId="0" xfId="0" applyFont="1" applyAlignment="1"/>
    <xf numFmtId="0" fontId="0" fillId="0" borderId="3" xfId="0" applyBorder="1">
      <alignment wrapText="1"/>
    </xf>
    <xf numFmtId="0" fontId="0" fillId="0" borderId="2" xfId="0" applyBorder="1">
      <alignment wrapText="1"/>
    </xf>
    <xf numFmtId="0" fontId="0" fillId="0" borderId="1" xfId="0" applyBorder="1">
      <alignment wrapText="1"/>
    </xf>
    <xf numFmtId="0" fontId="29" fillId="0" borderId="0" xfId="0" applyFont="1" applyAlignment="1">
      <alignment horizontal="center" vertical="center"/>
    </xf>
    <xf numFmtId="0" fontId="6" fillId="0" borderId="14" xfId="1" applyFont="1" applyFill="1" applyBorder="1" applyAlignment="1">
      <alignment horizontal="left" vertical="center"/>
    </xf>
    <xf numFmtId="0" fontId="6" fillId="0" borderId="0" xfId="1" applyFont="1" applyFill="1" applyBorder="1" applyAlignment="1">
      <alignment horizontal="right" vertical="center"/>
    </xf>
    <xf numFmtId="0" fontId="7" fillId="0" borderId="0" xfId="1" applyFont="1" applyFill="1" applyBorder="1" applyAlignment="1">
      <alignment horizontal="right" vertical="center"/>
    </xf>
    <xf numFmtId="0" fontId="29" fillId="0" borderId="0" xfId="0" applyFont="1" applyAlignment="1">
      <alignment horizontal="left" vertical="center"/>
    </xf>
    <xf numFmtId="0" fontId="6" fillId="0" borderId="12" xfId="0" applyFont="1" applyBorder="1" applyAlignment="1">
      <alignment vertical="top"/>
    </xf>
    <xf numFmtId="0" fontId="6" fillId="0" borderId="12" xfId="1" applyFont="1" applyFill="1" applyBorder="1" applyAlignment="1">
      <alignment horizontal="left" vertical="center"/>
    </xf>
    <xf numFmtId="0" fontId="6" fillId="0" borderId="12" xfId="1" applyFont="1" applyFill="1" applyBorder="1" applyAlignment="1">
      <alignment horizontal="right" vertical="center"/>
    </xf>
    <xf numFmtId="0" fontId="11" fillId="0" borderId="0" xfId="0" applyFont="1" applyAlignment="1"/>
    <xf numFmtId="0" fontId="0" fillId="2" borderId="0" xfId="0" applyFill="1" applyAlignment="1">
      <alignment vertical="center" wrapText="1"/>
    </xf>
    <xf numFmtId="0" fontId="23" fillId="2" borderId="0" xfId="0" applyFont="1" applyFill="1" applyAlignment="1">
      <alignment horizontal="left" vertical="center"/>
    </xf>
    <xf numFmtId="165" fontId="15" fillId="2" borderId="0" xfId="0" applyNumberFormat="1" applyFont="1" applyFill="1" applyAlignment="1">
      <alignment horizontal="right" vertical="center"/>
    </xf>
    <xf numFmtId="165" fontId="15" fillId="2" borderId="0" xfId="0" applyNumberFormat="1" applyFont="1" applyFill="1" applyAlignment="1">
      <alignment vertical="center" wrapText="1"/>
    </xf>
    <xf numFmtId="0" fontId="15" fillId="2" borderId="0" xfId="0" applyFont="1" applyFill="1" applyAlignment="1">
      <alignment horizontal="left" vertical="center"/>
    </xf>
    <xf numFmtId="0" fontId="0" fillId="2" borderId="0" xfId="0" applyFill="1" applyAlignment="1">
      <alignment vertical="top"/>
    </xf>
    <xf numFmtId="3" fontId="6" fillId="8" borderId="15" xfId="2">
      <alignment horizontal="center" vertical="center"/>
      <protection locked="0"/>
    </xf>
    <xf numFmtId="49" fontId="6" fillId="8" borderId="15" xfId="3">
      <alignment horizontal="left" vertical="center" wrapText="1"/>
      <protection locked="0"/>
    </xf>
    <xf numFmtId="0" fontId="15" fillId="0" borderId="10" xfId="1" applyFont="1" applyFill="1" applyBorder="1" applyAlignment="1">
      <alignment horizontal="right" vertical="center"/>
    </xf>
    <xf numFmtId="165" fontId="6" fillId="8" borderId="16" xfId="4" applyBorder="1">
      <alignment horizontal="center" vertical="center"/>
      <protection locked="0"/>
    </xf>
    <xf numFmtId="0" fontId="0" fillId="0" borderId="0" xfId="0" applyAlignment="1">
      <alignment horizontal="left" wrapText="1"/>
    </xf>
    <xf numFmtId="1" fontId="6" fillId="9" borderId="15" xfId="25">
      <alignment horizontal="center" vertical="center"/>
    </xf>
    <xf numFmtId="0" fontId="37" fillId="0" borderId="0" xfId="0" applyFont="1" applyAlignment="1"/>
    <xf numFmtId="0" fontId="25" fillId="0" borderId="0" xfId="0" applyFont="1">
      <alignment wrapText="1"/>
    </xf>
    <xf numFmtId="0" fontId="0" fillId="0" borderId="17" xfId="0" applyBorder="1">
      <alignment wrapText="1"/>
    </xf>
    <xf numFmtId="165" fontId="8" fillId="2" borderId="0" xfId="0" applyNumberFormat="1" applyFont="1" applyFill="1" applyAlignment="1">
      <alignment horizontal="center" wrapText="1"/>
    </xf>
    <xf numFmtId="165" fontId="8" fillId="0" borderId="11" xfId="0" applyNumberFormat="1" applyFont="1" applyBorder="1" applyAlignment="1">
      <alignment horizontal="center" vertical="center" wrapText="1"/>
    </xf>
    <xf numFmtId="0" fontId="22" fillId="10" borderId="0" xfId="0" applyFont="1" applyFill="1" applyAlignment="1">
      <alignment horizontal="left" vertical="top"/>
    </xf>
    <xf numFmtId="0" fontId="6" fillId="0" borderId="0" xfId="0" applyFont="1" applyAlignment="1">
      <alignment vertical="center"/>
    </xf>
    <xf numFmtId="0" fontId="39" fillId="0" borderId="0" xfId="0" applyFont="1" applyAlignment="1">
      <alignment horizontal="left"/>
    </xf>
    <xf numFmtId="0" fontId="2" fillId="0" borderId="1" xfId="0" quotePrefix="1" applyFont="1" applyBorder="1" applyAlignment="1">
      <alignment horizontal="right" vertical="center"/>
    </xf>
    <xf numFmtId="0" fontId="8" fillId="0" borderId="0" xfId="14" applyNumberFormat="1" applyAlignment="1">
      <alignment vertical="center"/>
    </xf>
    <xf numFmtId="49" fontId="6" fillId="8" borderId="15" xfId="3" applyAlignment="1">
      <alignment vertical="center" wrapText="1"/>
      <protection locked="0"/>
    </xf>
    <xf numFmtId="49" fontId="29" fillId="0" borderId="11" xfId="0" applyNumberFormat="1" applyFont="1" applyBorder="1" applyAlignment="1">
      <alignment horizontal="center"/>
    </xf>
    <xf numFmtId="49" fontId="2" fillId="5" borderId="0" xfId="0" applyNumberFormat="1" applyFont="1" applyFill="1">
      <alignment wrapText="1"/>
    </xf>
    <xf numFmtId="49" fontId="2" fillId="2" borderId="0" xfId="0" applyNumberFormat="1" applyFont="1" applyFill="1">
      <alignment wrapText="1"/>
    </xf>
    <xf numFmtId="49" fontId="2" fillId="5" borderId="1" xfId="0" applyNumberFormat="1" applyFont="1" applyFill="1" applyBorder="1">
      <alignment wrapText="1"/>
    </xf>
    <xf numFmtId="49" fontId="29" fillId="0" borderId="11" xfId="0" applyNumberFormat="1" applyFont="1" applyBorder="1" applyAlignment="1">
      <alignment horizontal="left"/>
    </xf>
    <xf numFmtId="49" fontId="11" fillId="5" borderId="0" xfId="7" applyNumberFormat="1" applyFont="1" applyFill="1" applyBorder="1">
      <alignment horizontal="center" vertical="center"/>
    </xf>
    <xf numFmtId="49" fontId="11" fillId="5" borderId="0" xfId="7" applyNumberFormat="1" applyFont="1" applyFill="1" applyBorder="1" applyAlignment="1"/>
    <xf numFmtId="49" fontId="0" fillId="0" borderId="4" xfId="0" applyNumberFormat="1" applyBorder="1">
      <alignment wrapText="1"/>
    </xf>
    <xf numFmtId="49" fontId="0" fillId="2" borderId="0" xfId="0" applyNumberFormat="1" applyFill="1">
      <alignment wrapText="1"/>
    </xf>
    <xf numFmtId="49" fontId="2" fillId="0" borderId="0" xfId="0" applyNumberFormat="1" applyFont="1" applyAlignment="1">
      <alignment horizontal="center"/>
    </xf>
    <xf numFmtId="49" fontId="2" fillId="5" borderId="0" xfId="0" applyNumberFormat="1" applyFont="1" applyFill="1" applyAlignment="1">
      <alignment vertical="center" wrapText="1"/>
    </xf>
    <xf numFmtId="49" fontId="2" fillId="2" borderId="0" xfId="0" applyNumberFormat="1" applyFont="1" applyFill="1" applyAlignment="1">
      <alignment vertical="center" wrapText="1"/>
    </xf>
    <xf numFmtId="49" fontId="2" fillId="5" borderId="1" xfId="0" applyNumberFormat="1" applyFont="1" applyFill="1" applyBorder="1" applyAlignment="1">
      <alignment vertical="center" wrapText="1"/>
    </xf>
    <xf numFmtId="49" fontId="29" fillId="0" borderId="11" xfId="0" applyNumberFormat="1" applyFont="1" applyBorder="1" applyAlignment="1">
      <alignment horizontal="center" vertical="center"/>
    </xf>
    <xf numFmtId="49" fontId="29" fillId="0" borderId="11" xfId="0" applyNumberFormat="1" applyFont="1" applyBorder="1" applyAlignment="1">
      <alignment horizontal="left" vertical="center"/>
    </xf>
    <xf numFmtId="49" fontId="11" fillId="5" borderId="0" xfId="7" applyNumberFormat="1" applyFont="1" applyFill="1" applyBorder="1" applyAlignment="1">
      <alignment vertical="center"/>
    </xf>
    <xf numFmtId="49" fontId="0" fillId="0" borderId="4" xfId="0" applyNumberFormat="1" applyBorder="1" applyAlignment="1">
      <alignment vertical="center" wrapText="1"/>
    </xf>
    <xf numFmtId="49" fontId="2" fillId="2" borderId="0" xfId="0" applyNumberFormat="1" applyFont="1" applyFill="1" applyAlignment="1">
      <alignment horizontal="center" vertical="center"/>
    </xf>
    <xf numFmtId="49" fontId="2" fillId="0" borderId="0" xfId="0" applyNumberFormat="1" applyFont="1" applyAlignment="1">
      <alignment horizontal="center" vertical="center"/>
    </xf>
    <xf numFmtId="0" fontId="0" fillId="0" borderId="0" xfId="0" applyAlignment="1">
      <alignment vertical="center"/>
    </xf>
    <xf numFmtId="0" fontId="15" fillId="0" borderId="8" xfId="1" applyFont="1" applyFill="1" applyAlignment="1">
      <alignment horizontal="right" vertical="center"/>
    </xf>
    <xf numFmtId="0" fontId="8" fillId="0" borderId="0" xfId="0" applyFont="1" applyAlignment="1">
      <alignment vertical="center"/>
    </xf>
    <xf numFmtId="165" fontId="15" fillId="0" borderId="8" xfId="1" applyNumberFormat="1" applyFont="1" applyFill="1" applyAlignment="1">
      <alignment horizontal="center" vertical="center"/>
    </xf>
    <xf numFmtId="0" fontId="0" fillId="0" borderId="0" xfId="0" applyAlignment="1">
      <alignment horizontal="left" vertical="top" wrapText="1"/>
    </xf>
    <xf numFmtId="0" fontId="0" fillId="0" borderId="0" xfId="0" applyAlignment="1">
      <alignment horizontal="center" vertical="center"/>
    </xf>
    <xf numFmtId="165" fontId="10" fillId="0" borderId="8" xfId="27" applyFill="1">
      <alignment vertical="center"/>
    </xf>
    <xf numFmtId="3" fontId="8" fillId="4" borderId="8" xfId="28">
      <alignment horizontal="right" vertical="center"/>
    </xf>
    <xf numFmtId="3" fontId="8" fillId="0" borderId="8" xfId="28" applyFill="1">
      <alignment horizontal="right" vertical="center"/>
    </xf>
    <xf numFmtId="3" fontId="8" fillId="0" borderId="18" xfId="28" applyFill="1" applyBorder="1">
      <alignment horizontal="right" vertical="center"/>
    </xf>
    <xf numFmtId="0" fontId="25" fillId="0" borderId="8" xfId="1" applyFont="1" applyFill="1" applyAlignment="1">
      <alignment horizontal="center"/>
    </xf>
    <xf numFmtId="165" fontId="15" fillId="0" borderId="8" xfId="1" applyNumberFormat="1" applyFont="1" applyFill="1" applyAlignment="1">
      <alignment horizontal="right" vertical="top"/>
    </xf>
    <xf numFmtId="165" fontId="15" fillId="0" borderId="8" xfId="1" applyNumberFormat="1" applyFont="1" applyFill="1" applyAlignment="1">
      <alignment horizontal="right"/>
    </xf>
    <xf numFmtId="0" fontId="25" fillId="0" borderId="8" xfId="1" applyFont="1" applyFill="1" applyAlignment="1">
      <alignment horizontal="left"/>
    </xf>
    <xf numFmtId="0" fontId="26" fillId="0" borderId="0" xfId="0" applyFont="1" applyAlignment="1">
      <alignment horizontal="left"/>
    </xf>
    <xf numFmtId="0" fontId="15" fillId="3" borderId="8" xfId="1" applyFont="1" applyAlignment="1">
      <alignment horizontal="center" vertical="center"/>
    </xf>
    <xf numFmtId="0" fontId="15" fillId="3" borderId="8" xfId="1" applyFont="1" applyAlignment="1">
      <alignment vertical="center"/>
    </xf>
    <xf numFmtId="3" fontId="15" fillId="3" borderId="8" xfId="1" applyNumberFormat="1" applyFont="1" applyAlignment="1">
      <alignment vertical="top"/>
    </xf>
    <xf numFmtId="3" fontId="15" fillId="3" borderId="8" xfId="1" applyNumberFormat="1" applyFont="1" applyAlignment="1"/>
    <xf numFmtId="0" fontId="15" fillId="0" borderId="8" xfId="1" applyFont="1" applyFill="1" applyAlignment="1">
      <alignment horizontal="center" vertical="center"/>
    </xf>
    <xf numFmtId="3" fontId="15" fillId="0" borderId="8" xfId="1" applyNumberFormat="1" applyFont="1" applyFill="1" applyAlignment="1"/>
    <xf numFmtId="1" fontId="15" fillId="0" borderId="8" xfId="1" applyNumberFormat="1" applyFont="1" applyFill="1" applyAlignment="1"/>
    <xf numFmtId="1" fontId="41" fillId="0" borderId="8" xfId="1" applyNumberFormat="1" applyFont="1" applyFill="1" applyAlignment="1"/>
    <xf numFmtId="0" fontId="42" fillId="0" borderId="0" xfId="0" applyFont="1">
      <alignment wrapText="1"/>
    </xf>
    <xf numFmtId="3" fontId="15" fillId="0" borderId="0" xfId="6" applyFont="1" applyBorder="1" applyAlignment="1"/>
    <xf numFmtId="0" fontId="0" fillId="0" borderId="0" xfId="0" applyAlignment="1">
      <alignment horizontal="left" vertical="center"/>
    </xf>
    <xf numFmtId="3" fontId="0" fillId="0" borderId="0" xfId="0" applyNumberFormat="1" applyAlignment="1">
      <alignment horizontal="right" vertical="center"/>
    </xf>
    <xf numFmtId="0" fontId="0" fillId="2" borderId="0" xfId="0" applyFill="1" applyAlignment="1">
      <alignment vertical="center"/>
    </xf>
    <xf numFmtId="0" fontId="0" fillId="0" borderId="1" xfId="0" applyBorder="1" applyAlignment="1">
      <alignment vertical="center"/>
    </xf>
    <xf numFmtId="0" fontId="8" fillId="0" borderId="11" xfId="0" applyFont="1" applyBorder="1" applyAlignment="1">
      <alignment vertical="center" wrapText="1"/>
    </xf>
    <xf numFmtId="0" fontId="0" fillId="0" borderId="11" xfId="0" applyBorder="1" applyAlignment="1">
      <alignment vertical="center" wrapText="1"/>
    </xf>
    <xf numFmtId="166" fontId="8" fillId="0" borderId="11" xfId="0" applyNumberFormat="1" applyFont="1" applyBorder="1" applyAlignment="1">
      <alignment horizontal="center" vertical="center" wrapText="1"/>
    </xf>
    <xf numFmtId="0" fontId="22" fillId="10" borderId="0" xfId="0" applyFont="1" applyFill="1" applyAlignment="1">
      <alignment horizontal="left" vertical="center"/>
    </xf>
    <xf numFmtId="0" fontId="17" fillId="10" borderId="0" xfId="0" applyFont="1" applyFill="1" applyAlignment="1">
      <alignment vertical="center"/>
    </xf>
    <xf numFmtId="0" fontId="40" fillId="10" borderId="0" xfId="0" applyFont="1" applyFill="1" applyAlignment="1">
      <alignment vertical="center"/>
    </xf>
    <xf numFmtId="0" fontId="0" fillId="10" borderId="0" xfId="0" applyFill="1" applyAlignment="1">
      <alignment vertical="center"/>
    </xf>
    <xf numFmtId="0" fontId="2" fillId="5" borderId="1" xfId="0" quotePrefix="1" applyFont="1" applyFill="1" applyBorder="1" applyAlignment="1">
      <alignment horizontal="right" vertical="center"/>
    </xf>
    <xf numFmtId="0" fontId="0" fillId="2" borderId="0" xfId="0" applyFill="1" applyAlignment="1">
      <alignment horizontal="left" wrapText="1"/>
    </xf>
    <xf numFmtId="0" fontId="0" fillId="2" borderId="0" xfId="0" applyFill="1" applyAlignment="1">
      <alignment horizontal="center" vertical="center" wrapText="1"/>
    </xf>
    <xf numFmtId="0" fontId="24" fillId="2" borderId="0" xfId="0" applyFont="1" applyFill="1" applyAlignment="1">
      <alignment horizontal="left" vertical="center"/>
    </xf>
    <xf numFmtId="0" fontId="27" fillId="2" borderId="0" xfId="0" applyFont="1" applyFill="1" applyAlignment="1">
      <alignment vertical="center"/>
    </xf>
    <xf numFmtId="0" fontId="31" fillId="2" borderId="0" xfId="0" applyFont="1" applyFill="1" applyAlignment="1">
      <alignment horizontal="left" vertical="center"/>
    </xf>
    <xf numFmtId="0" fontId="0" fillId="2" borderId="10" xfId="0" applyFill="1" applyBorder="1">
      <alignment wrapText="1"/>
    </xf>
    <xf numFmtId="0" fontId="15" fillId="2" borderId="2" xfId="0" applyFont="1" applyFill="1" applyBorder="1" applyAlignment="1">
      <alignment horizontal="left" vertical="center"/>
    </xf>
    <xf numFmtId="0" fontId="29" fillId="2" borderId="0" xfId="0" applyFont="1" applyFill="1" applyAlignment="1">
      <alignment horizontal="center" vertical="center"/>
    </xf>
    <xf numFmtId="3" fontId="43" fillId="8" borderId="15" xfId="5">
      <alignment horizontal="center" vertical="center"/>
      <protection locked="0"/>
    </xf>
    <xf numFmtId="0" fontId="11" fillId="0" borderId="0" xfId="0" applyFont="1" applyAlignment="1">
      <alignment horizontal="center" vertical="top"/>
    </xf>
    <xf numFmtId="0" fontId="0" fillId="0" borderId="12" xfId="0" applyBorder="1" applyAlignment="1">
      <alignment horizontal="center"/>
    </xf>
    <xf numFmtId="0" fontId="0" fillId="0" borderId="12" xfId="0" applyBorder="1">
      <alignment wrapText="1"/>
    </xf>
    <xf numFmtId="0" fontId="0" fillId="0" borderId="12" xfId="0" applyBorder="1" applyAlignment="1">
      <alignment horizontal="center" vertical="top"/>
    </xf>
    <xf numFmtId="0" fontId="0" fillId="0" borderId="12" xfId="0" applyBorder="1" applyAlignment="1">
      <alignment vertical="top"/>
    </xf>
    <xf numFmtId="0" fontId="4" fillId="0" borderId="19" xfId="29">
      <alignment horizontal="left" vertical="top" wrapText="1"/>
    </xf>
    <xf numFmtId="0" fontId="22" fillId="10" borderId="0" xfId="0" applyFont="1" applyFill="1" applyAlignment="1">
      <alignment horizontal="center" vertical="center"/>
    </xf>
    <xf numFmtId="0" fontId="31" fillId="2" borderId="0" xfId="0" applyFont="1" applyFill="1" applyAlignment="1">
      <alignment horizontal="center" vertical="center"/>
    </xf>
    <xf numFmtId="0" fontId="1" fillId="0" borderId="10" xfId="0" applyFont="1" applyBorder="1" applyAlignment="1">
      <alignment horizontal="right"/>
    </xf>
    <xf numFmtId="0" fontId="29" fillId="0" borderId="11" xfId="0" applyFont="1" applyBorder="1" applyAlignment="1">
      <alignment horizontal="right" vertical="center"/>
    </xf>
    <xf numFmtId="0" fontId="2" fillId="0" borderId="0" xfId="0" applyFont="1" applyAlignment="1">
      <alignment horizontal="right"/>
    </xf>
    <xf numFmtId="0" fontId="1" fillId="0" borderId="2" xfId="0" applyFont="1" applyBorder="1" applyAlignment="1">
      <alignment horizontal="right"/>
    </xf>
    <xf numFmtId="0" fontId="1" fillId="0" borderId="0" xfId="0" applyFont="1" applyAlignment="1">
      <alignment horizontal="right"/>
    </xf>
    <xf numFmtId="0" fontId="12" fillId="2" borderId="0" xfId="0" applyFont="1" applyFill="1" applyAlignment="1">
      <alignment horizontal="right"/>
    </xf>
    <xf numFmtId="0" fontId="31" fillId="2" borderId="0" xfId="0" applyFont="1" applyFill="1" applyAlignment="1">
      <alignment horizontal="center" vertical="top" wrapText="1"/>
    </xf>
    <xf numFmtId="0" fontId="12" fillId="0" borderId="10" xfId="0" applyFont="1" applyBorder="1" applyAlignment="1">
      <alignment horizontal="right"/>
    </xf>
    <xf numFmtId="0" fontId="29" fillId="0" borderId="11" xfId="0" applyFont="1" applyBorder="1" applyAlignment="1">
      <alignment horizontal="right"/>
    </xf>
    <xf numFmtId="0" fontId="12" fillId="0" borderId="0" xfId="0" applyFont="1" applyAlignment="1">
      <alignment horizontal="right" wrapText="1"/>
    </xf>
    <xf numFmtId="0" fontId="12" fillId="0" borderId="2" xfId="0" applyFont="1" applyBorder="1" applyAlignment="1">
      <alignment horizontal="right" wrapText="1"/>
    </xf>
    <xf numFmtId="2" fontId="6" fillId="10" borderId="0" xfId="7" applyNumberFormat="1" applyFill="1" applyBorder="1" applyAlignment="1">
      <alignment horizontal="left" vertical="center"/>
    </xf>
    <xf numFmtId="0" fontId="2" fillId="10" borderId="0" xfId="0" applyFont="1" applyFill="1" applyAlignment="1">
      <alignment horizontal="left"/>
    </xf>
    <xf numFmtId="0" fontId="15" fillId="10" borderId="0" xfId="19" applyFont="1" applyFill="1">
      <alignment horizontal="center"/>
    </xf>
    <xf numFmtId="0" fontId="2" fillId="0" borderId="0" xfId="0" applyFont="1" applyAlignment="1">
      <alignment horizontal="center" wrapText="1"/>
    </xf>
    <xf numFmtId="0" fontId="17" fillId="5" borderId="0" xfId="0" applyFont="1" applyFill="1" applyAlignment="1">
      <alignment horizontal="left" vertical="center"/>
    </xf>
    <xf numFmtId="165" fontId="6" fillId="0" borderId="0" xfId="0" applyNumberFormat="1" applyFont="1" applyAlignment="1">
      <alignment vertical="top" wrapText="1"/>
    </xf>
    <xf numFmtId="0" fontId="45" fillId="10" borderId="0" xfId="0" applyFont="1" applyFill="1" applyAlignment="1">
      <alignment horizontal="left" vertical="top"/>
    </xf>
    <xf numFmtId="0" fontId="46" fillId="10" borderId="0" xfId="0" applyFont="1" applyFill="1" applyAlignment="1">
      <alignment horizontal="left" vertical="top"/>
    </xf>
    <xf numFmtId="0" fontId="4" fillId="0" borderId="19" xfId="29" quotePrefix="1">
      <alignment horizontal="left" vertical="top" wrapText="1"/>
    </xf>
    <xf numFmtId="165" fontId="47" fillId="9" borderId="15" xfId="21" applyFont="1">
      <alignment horizontal="center" vertical="center"/>
    </xf>
    <xf numFmtId="0" fontId="3" fillId="0" borderId="0" xfId="0" applyFont="1" applyAlignment="1">
      <alignment vertical="top" wrapText="1"/>
    </xf>
    <xf numFmtId="0" fontId="8" fillId="2" borderId="0" xfId="0" applyFont="1" applyFill="1" applyAlignment="1">
      <alignment horizontal="left" wrapText="1"/>
    </xf>
    <xf numFmtId="0" fontId="6" fillId="0" borderId="14" xfId="1" applyFont="1" applyFill="1" applyBorder="1" applyAlignment="1">
      <alignment horizontal="right" vertical="center"/>
    </xf>
    <xf numFmtId="0" fontId="29" fillId="0" borderId="0" xfId="0" applyFont="1" applyAlignment="1">
      <alignment horizontal="center" vertical="top"/>
    </xf>
    <xf numFmtId="49" fontId="48" fillId="0" borderId="0" xfId="26" applyNumberFormat="1" applyFont="1" applyBorder="1">
      <alignment horizontal="center" vertical="center" wrapText="1"/>
    </xf>
    <xf numFmtId="3" fontId="48" fillId="0" borderId="0" xfId="26" applyNumberFormat="1" applyFont="1" applyBorder="1">
      <alignment horizontal="center" vertical="center" wrapText="1"/>
    </xf>
    <xf numFmtId="49" fontId="48" fillId="0" borderId="11" xfId="26" applyNumberFormat="1" applyFont="1">
      <alignment horizontal="center" vertical="center" wrapText="1"/>
    </xf>
    <xf numFmtId="3" fontId="48" fillId="0" borderId="11" xfId="26" applyNumberFormat="1" applyFont="1">
      <alignment horizontal="center" vertical="center" wrapText="1"/>
    </xf>
    <xf numFmtId="165" fontId="8" fillId="0" borderId="11" xfId="26">
      <alignment horizontal="center" vertical="center" wrapText="1"/>
    </xf>
    <xf numFmtId="0" fontId="48" fillId="0" borderId="11" xfId="26" applyNumberFormat="1" applyFont="1">
      <alignment horizontal="center" vertical="center" wrapText="1"/>
    </xf>
    <xf numFmtId="3" fontId="6" fillId="8" borderId="15" xfId="2" applyAlignment="1">
      <alignment horizontal="center" vertical="center" wrapText="1"/>
      <protection locked="0"/>
    </xf>
    <xf numFmtId="1" fontId="47" fillId="9" borderId="15" xfId="25" applyFont="1">
      <alignment horizontal="center" vertical="center"/>
    </xf>
    <xf numFmtId="0" fontId="0" fillId="11" borderId="20" xfId="0" applyFill="1" applyBorder="1">
      <alignment wrapText="1"/>
    </xf>
    <xf numFmtId="0" fontId="17" fillId="11" borderId="21" xfId="0" applyFont="1" applyFill="1" applyBorder="1" applyAlignment="1">
      <alignment vertical="center"/>
    </xf>
    <xf numFmtId="0" fontId="35" fillId="11" borderId="21" xfId="0" applyFont="1" applyFill="1" applyBorder="1" applyAlignment="1">
      <alignment vertical="center"/>
    </xf>
    <xf numFmtId="0" fontId="0" fillId="11" borderId="21" xfId="0" applyFill="1" applyBorder="1" applyAlignment="1">
      <alignment horizontal="center"/>
    </xf>
    <xf numFmtId="0" fontId="21" fillId="11" borderId="21" xfId="0" applyFont="1" applyFill="1" applyBorder="1" applyAlignment="1">
      <alignment horizontal="left" vertical="center"/>
    </xf>
    <xf numFmtId="0" fontId="0" fillId="11" borderId="21" xfId="0" applyFill="1" applyBorder="1">
      <alignment wrapText="1"/>
    </xf>
    <xf numFmtId="0" fontId="0" fillId="11" borderId="22" xfId="0" applyFill="1" applyBorder="1">
      <alignment wrapText="1"/>
    </xf>
    <xf numFmtId="164" fontId="47" fillId="9" borderId="15" xfId="25" applyNumberFormat="1" applyFont="1">
      <alignment horizontal="center" vertical="center"/>
    </xf>
    <xf numFmtId="2" fontId="47" fillId="9" borderId="15" xfId="25" applyNumberFormat="1" applyFont="1">
      <alignment horizontal="center" vertical="center"/>
    </xf>
    <xf numFmtId="3" fontId="0" fillId="2" borderId="0" xfId="0" applyNumberFormat="1" applyFill="1" applyAlignment="1">
      <alignment horizontal="center" wrapText="1"/>
    </xf>
    <xf numFmtId="0" fontId="36" fillId="11" borderId="21" xfId="0" applyFont="1" applyFill="1" applyBorder="1" applyAlignment="1">
      <alignment vertical="center"/>
    </xf>
    <xf numFmtId="0" fontId="34" fillId="11" borderId="21" xfId="0" applyFont="1" applyFill="1" applyBorder="1" applyAlignment="1">
      <alignment vertical="center"/>
    </xf>
    <xf numFmtId="0" fontId="38" fillId="2" borderId="0" xfId="22" applyFill="1" applyAlignment="1">
      <protection locked="0"/>
    </xf>
    <xf numFmtId="3" fontId="8" fillId="4" borderId="15" xfId="13">
      <alignment horizontal="right" vertical="center"/>
    </xf>
    <xf numFmtId="0" fontId="2" fillId="10" borderId="0" xfId="0" applyFont="1" applyFill="1" applyAlignment="1">
      <alignment horizontal="right"/>
    </xf>
    <xf numFmtId="0" fontId="2" fillId="10" borderId="0" xfId="0" applyFont="1" applyFill="1" applyAlignment="1">
      <alignment horizontal="right" vertical="center"/>
    </xf>
    <xf numFmtId="0" fontId="4" fillId="0" borderId="0" xfId="0" applyFont="1" applyAlignment="1">
      <alignment horizontal="left"/>
    </xf>
    <xf numFmtId="0" fontId="29" fillId="0" borderId="11" xfId="0" applyFont="1" applyBorder="1" applyAlignment="1">
      <alignment horizontal="right" vertical="top"/>
    </xf>
    <xf numFmtId="49" fontId="29" fillId="0" borderId="11" xfId="0" applyNumberFormat="1" applyFont="1" applyBorder="1" applyAlignment="1">
      <alignment horizontal="center" vertical="top"/>
    </xf>
    <xf numFmtId="49" fontId="29" fillId="0" borderId="11" xfId="0" applyNumberFormat="1" applyFont="1" applyBorder="1" applyAlignment="1">
      <alignment horizontal="left" vertical="top"/>
    </xf>
    <xf numFmtId="49" fontId="29" fillId="0" borderId="11" xfId="0" applyNumberFormat="1" applyFont="1" applyBorder="1" applyAlignment="1">
      <alignment horizontal="center" vertical="top" wrapText="1"/>
    </xf>
    <xf numFmtId="49" fontId="11" fillId="5" borderId="0" xfId="7" applyNumberFormat="1" applyFont="1" applyFill="1" applyBorder="1" applyAlignment="1">
      <alignment horizontal="center" vertical="top"/>
    </xf>
    <xf numFmtId="49" fontId="11" fillId="5" borderId="0" xfId="7" applyNumberFormat="1" applyFont="1" applyFill="1" applyBorder="1" applyAlignment="1">
      <alignment vertical="top"/>
    </xf>
    <xf numFmtId="0" fontId="29" fillId="0" borderId="0" xfId="0" applyFont="1" applyAlignment="1">
      <alignment horizontal="right" vertical="top"/>
    </xf>
    <xf numFmtId="49" fontId="29" fillId="0" borderId="0" xfId="0" applyNumberFormat="1" applyFont="1" applyAlignment="1">
      <alignment horizontal="center" vertical="top"/>
    </xf>
    <xf numFmtId="49" fontId="29" fillId="0" borderId="0" xfId="0" applyNumberFormat="1" applyFont="1" applyAlignment="1">
      <alignment horizontal="left" vertical="top"/>
    </xf>
    <xf numFmtId="49" fontId="29" fillId="0" borderId="0" xfId="0" applyNumberFormat="1" applyFont="1" applyAlignment="1">
      <alignment horizontal="center" vertical="top" wrapText="1"/>
    </xf>
    <xf numFmtId="49" fontId="47" fillId="8" borderId="15" xfId="3" applyFont="1">
      <alignment horizontal="left" vertical="center" wrapText="1"/>
      <protection locked="0"/>
    </xf>
    <xf numFmtId="49" fontId="7" fillId="8" borderId="15" xfId="3" applyFont="1">
      <alignment horizontal="left" vertical="center" wrapText="1"/>
      <protection locked="0"/>
    </xf>
    <xf numFmtId="3" fontId="8" fillId="0" borderId="11" xfId="26" applyNumberFormat="1">
      <alignment horizontal="center" vertical="center" wrapText="1"/>
    </xf>
    <xf numFmtId="0" fontId="29" fillId="0" borderId="11" xfId="0" applyFont="1" applyBorder="1" applyAlignment="1">
      <alignment horizontal="center" vertical="center"/>
    </xf>
    <xf numFmtId="0" fontId="11" fillId="0" borderId="0" xfId="0" applyFont="1" applyAlignment="1">
      <alignment horizontal="center" vertical="top" wrapText="1"/>
    </xf>
    <xf numFmtId="0" fontId="11" fillId="0" borderId="0" xfId="0" applyFont="1" applyAlignment="1">
      <alignment horizontal="center" vertical="center" wrapText="1"/>
    </xf>
    <xf numFmtId="164" fontId="11" fillId="0" borderId="0" xfId="0" applyNumberFormat="1" applyFont="1" applyAlignment="1">
      <alignment horizontal="center" vertical="center"/>
    </xf>
    <xf numFmtId="3" fontId="6" fillId="0" borderId="0" xfId="6" applyAlignment="1">
      <alignment horizontal="center"/>
    </xf>
    <xf numFmtId="165" fontId="6" fillId="0" borderId="0" xfId="7" applyBorder="1" applyAlignment="1">
      <alignment horizontal="center"/>
    </xf>
    <xf numFmtId="3" fontId="52" fillId="2" borderId="0" xfId="0" applyNumberFormat="1" applyFont="1" applyFill="1" applyAlignment="1">
      <alignment horizontal="center" vertical="center"/>
    </xf>
    <xf numFmtId="0" fontId="40" fillId="10" borderId="0" xfId="0" applyFont="1" applyFill="1" applyAlignment="1">
      <alignment horizontal="left" vertical="top"/>
    </xf>
    <xf numFmtId="1" fontId="2" fillId="10" borderId="0" xfId="0" applyNumberFormat="1" applyFont="1" applyFill="1" applyAlignment="1">
      <alignment horizontal="left"/>
    </xf>
    <xf numFmtId="49" fontId="6" fillId="8" borderId="15" xfId="3" applyAlignment="1">
      <alignment horizontal="center" vertical="center" wrapText="1"/>
      <protection locked="0"/>
    </xf>
    <xf numFmtId="0" fontId="0" fillId="0" borderId="0" xfId="0" applyAlignment="1">
      <alignment horizontal="left" vertical="top" wrapText="1"/>
    </xf>
    <xf numFmtId="0" fontId="0" fillId="0" borderId="0" xfId="0" applyAlignment="1">
      <alignment vertical="top" wrapText="1"/>
    </xf>
    <xf numFmtId="0" fontId="33" fillId="2" borderId="0" xfId="0" applyFont="1" applyFill="1" applyAlignment="1">
      <alignment vertical="center"/>
    </xf>
    <xf numFmtId="0" fontId="50" fillId="2" borderId="0" xfId="0" applyFont="1" applyFill="1" applyAlignment="1">
      <alignment horizontal="left" vertical="top" wrapText="1"/>
    </xf>
    <xf numFmtId="0" fontId="8" fillId="0" borderId="0" xfId="0" applyFont="1" applyAlignment="1">
      <alignment horizontal="left" vertical="center" wrapText="1"/>
    </xf>
    <xf numFmtId="0" fontId="27" fillId="2" borderId="0" xfId="0" applyFont="1" applyFill="1" applyAlignment="1">
      <alignment vertical="center"/>
    </xf>
    <xf numFmtId="0" fontId="7" fillId="2" borderId="0" xfId="10" applyNumberFormat="1" applyFill="1" applyAlignment="1">
      <alignment horizontal="left" vertical="top" wrapText="1"/>
    </xf>
    <xf numFmtId="0" fontId="0" fillId="2" borderId="0" xfId="0" applyFill="1" applyAlignment="1">
      <alignment horizontal="left" vertical="top" wrapText="1"/>
    </xf>
    <xf numFmtId="0" fontId="8" fillId="0" borderId="0" xfId="0" applyFont="1" applyAlignment="1">
      <alignment horizontal="left"/>
    </xf>
    <xf numFmtId="0" fontId="8" fillId="0" borderId="0" xfId="0" applyFont="1" applyAlignment="1">
      <alignment horizontal="left" wrapText="1"/>
    </xf>
    <xf numFmtId="0" fontId="8" fillId="2" borderId="0" xfId="0" applyFont="1" applyFill="1" applyAlignment="1">
      <alignment horizontal="left" wrapText="1"/>
    </xf>
    <xf numFmtId="0" fontId="8" fillId="0" borderId="0" xfId="0" applyFont="1" applyAlignment="1">
      <alignment horizontal="left" vertical="center"/>
    </xf>
    <xf numFmtId="0" fontId="32" fillId="2" borderId="0" xfId="0" applyFont="1" applyFill="1" applyAlignment="1">
      <alignment horizontal="left" vertical="center" wrapText="1"/>
    </xf>
    <xf numFmtId="0" fontId="33" fillId="2" borderId="0" xfId="0" applyFont="1" applyFill="1" applyAlignment="1">
      <alignment horizontal="left" vertical="center"/>
    </xf>
    <xf numFmtId="0" fontId="1" fillId="2" borderId="0" xfId="0" applyFont="1" applyFill="1" applyAlignment="1">
      <alignment horizontal="left" vertical="top" wrapText="1"/>
    </xf>
    <xf numFmtId="0" fontId="4" fillId="0" borderId="12" xfId="0" applyFont="1" applyBorder="1" applyAlignment="1">
      <alignment horizontal="left"/>
    </xf>
    <xf numFmtId="1" fontId="4" fillId="0" borderId="12" xfId="0" applyNumberFormat="1" applyFont="1" applyBorder="1" applyAlignment="1">
      <alignment horizontal="left"/>
    </xf>
    <xf numFmtId="0" fontId="2" fillId="10" borderId="0" xfId="0" applyFont="1" applyFill="1" applyAlignment="1">
      <alignment horizontal="right"/>
    </xf>
    <xf numFmtId="0" fontId="2" fillId="10" borderId="0" xfId="0" applyFont="1" applyFill="1" applyAlignment="1">
      <alignment horizontal="right" vertical="center"/>
    </xf>
    <xf numFmtId="165" fontId="6" fillId="2" borderId="0" xfId="0" applyNumberFormat="1" applyFont="1" applyFill="1" applyAlignment="1">
      <alignment horizontal="left" vertical="top" wrapText="1"/>
    </xf>
    <xf numFmtId="165" fontId="6" fillId="2" borderId="0" xfId="0" applyNumberFormat="1" applyFont="1" applyFill="1" applyAlignment="1">
      <alignment horizontal="left" vertical="top"/>
    </xf>
    <xf numFmtId="3" fontId="6" fillId="8" borderId="15" xfId="2" applyAlignment="1">
      <alignment horizontal="center" vertical="center"/>
      <protection locked="0"/>
    </xf>
    <xf numFmtId="3" fontId="8" fillId="4" borderId="15" xfId="13" applyAlignment="1">
      <alignment horizontal="center" vertical="center"/>
    </xf>
  </cellXfs>
  <cellStyles count="31">
    <cellStyle name="členitev - barva celice" xfId="1" xr:uid="{0B52A870-A8FB-4C7D-8321-714987AF268A}"/>
    <cellStyle name="Hiperpovezava" xfId="22" builtinId="8" customBuiltin="1"/>
    <cellStyle name="input-kolicina" xfId="2" xr:uid="{A1E7752A-CE75-484C-9C68-D5FAA3640768}"/>
    <cellStyle name="input-komentar" xfId="3" xr:uid="{2E50AD3F-2077-4E29-8D41-A8D313CB1EBD}"/>
    <cellStyle name="input-m2" xfId="4" xr:uid="{83AF3742-F1D4-474A-B5A8-D1571EE7D84B}"/>
    <cellStyle name="inv-vnos" xfId="5" xr:uid="{619567D4-B61B-4C2A-B0EE-9AA9990516E3}"/>
    <cellStyle name="količina" xfId="6" xr:uid="{2A667F14-91D6-45AE-9FE1-C2F6FB6EC959}"/>
    <cellStyle name="m2" xfId="7" xr:uid="{CDADA1EE-26C1-4D02-B742-98B8414024B3}"/>
    <cellStyle name="NASLOV LISTA" xfId="8" xr:uid="{1D0D3526-8170-4B65-B4B8-D39734332678}"/>
    <cellStyle name="Navadno" xfId="0" builtinId="0" customBuiltin="1"/>
    <cellStyle name="Obiskana hiperpovezava" xfId="23" builtinId="9" customBuiltin="1"/>
    <cellStyle name="odstotki" xfId="9" xr:uid="{700974F5-17AC-4E5E-958D-AD290939ABF0}"/>
    <cellStyle name="Opis prostora" xfId="29" xr:uid="{0E7DFB52-6D63-4259-8AE8-D267643003C2}"/>
    <cellStyle name="Opisi" xfId="10" xr:uid="{228BFCE8-158F-4A18-B71D-E417A0967ABE}"/>
    <cellStyle name="Oznaka prostora" xfId="11" xr:uid="{A8FB9774-D8CA-4360-8917-908EE5C8909E}"/>
    <cellStyle name="Podatki vnos brez roba" xfId="30" xr:uid="{8043B61E-BFC6-4935-860C-D215290FA28B}"/>
    <cellStyle name="pod-sklop" xfId="12" xr:uid="{4B8D372B-C1F1-4E5B-ABAB-1B138894034E}"/>
    <cellStyle name="PRAZNA" xfId="13" xr:uid="{47EB3D2D-E661-420E-AF28-4083B0187A05}"/>
    <cellStyle name="PRAZNA 2" xfId="28" xr:uid="{F4719C7F-2BD8-4019-BAE5-C1D1FE955243}"/>
    <cellStyle name="Prostor" xfId="14" xr:uid="{3DBB793F-0301-48D5-94E5-BA05FEF0D460}"/>
    <cellStyle name="samoiz-odst" xfId="15" xr:uid="{86E2C61C-4D44-4218-A6A7-ADB077F491C1}"/>
    <cellStyle name="samoizp-kolicina" xfId="16" xr:uid="{C902AD83-908C-4184-8693-363B11BC6E89}"/>
    <cellStyle name="samoizp-m2" xfId="17" xr:uid="{FE16716B-4146-4CEC-B1B2-F1FD481E71ED}"/>
    <cellStyle name="samoizp-S" xfId="18" xr:uid="{86D30D45-CCEA-466F-A2FA-26601E84BE6E}"/>
    <cellStyle name="samoizp-S 2" xfId="24" xr:uid="{CD993A09-8812-44E0-8B04-2FCB75ABF96D}"/>
    <cellStyle name="samoizp-txt" xfId="19" xr:uid="{7CCCA5CA-A913-4604-B216-CAB9152F53AC}"/>
    <cellStyle name="samozipolnjevanje" xfId="20" xr:uid="{646289A1-F9B0-4061-A3A8-98ECF00D1ECE}"/>
    <cellStyle name="samozipolnjevanje 2" xfId="27" xr:uid="{7EC20F71-F0FC-4D6D-8CCF-BA6A8E551956}"/>
    <cellStyle name="sestevki-kolicina" xfId="25" xr:uid="{66F52208-57B5-466E-B825-B319F4E393F7}"/>
    <cellStyle name="sestevki-povrsina" xfId="21" xr:uid="{EFA4755A-747D-40C5-A8DA-5556CB3F6AE0}"/>
    <cellStyle name="Skupaj povrsina" xfId="26" xr:uid="{725DD92C-44F2-41AE-97EB-AE06EF60C3C5}"/>
  </cellStyles>
  <dxfs count="0"/>
  <tableStyles count="0" defaultTableStyle="TableStyleMedium2" defaultPivotStyle="PivotStyleLight16"/>
  <colors>
    <mruColors>
      <color rgb="FFFFF3D1"/>
      <color rgb="FFFFFCF3"/>
      <color rgb="FFFFC91D"/>
      <color rgb="FF33E7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92A556B-6F3F-4756-A3A8-3B7366B44065}" name="Tabela2" displayName="Tabela2" ref="A1:A4" totalsRowShown="0">
  <autoFilter ref="A1:A4" xr:uid="{892A556B-6F3F-4756-A3A8-3B7366B44065}"/>
  <tableColumns count="1">
    <tableColumn id="1" xr3:uid="{EF0B4A0E-2C20-4866-B934-AED390C547E3}" name="Umeščanje OŠ"/>
  </tableColumns>
  <tableStyleInfo name="TableStyleMedium2" showFirstColumn="0" showLastColumn="0" showRowStripes="1" showColumnStripes="0"/>
</table>
</file>

<file path=xl/theme/theme1.xml><?xml version="1.0" encoding="utf-8"?>
<a:theme xmlns:a="http://schemas.openxmlformats.org/drawingml/2006/main" name="Tema sistemov Office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566E8E-A296-4212-92B7-15A814C6CA71}">
  <sheetPr>
    <tabColor theme="9" tint="0.79998168889431442"/>
  </sheetPr>
  <dimension ref="A2:Z100"/>
  <sheetViews>
    <sheetView showGridLines="0" zoomScaleNormal="100" zoomScaleSheetLayoutView="70" workbookViewId="0">
      <selection activeCell="C14" sqref="C14"/>
    </sheetView>
  </sheetViews>
  <sheetFormatPr defaultColWidth="9.140625" defaultRowHeight="12.75" x14ac:dyDescent="0.2"/>
  <cols>
    <col min="1" max="1" width="2.140625" customWidth="1"/>
    <col min="2" max="2" width="3.42578125" style="1" customWidth="1"/>
    <col min="3" max="3" width="9.7109375" customWidth="1"/>
    <col min="4" max="4" width="3.85546875" customWidth="1"/>
    <col min="5" max="5" width="1.140625" customWidth="1"/>
    <col min="6" max="6" width="20.140625" customWidth="1"/>
    <col min="7" max="7" width="1.28515625" customWidth="1"/>
    <col min="8" max="8" width="20.7109375" customWidth="1"/>
    <col min="9" max="9" width="2.28515625" customWidth="1"/>
    <col min="10" max="10" width="2.7109375" customWidth="1"/>
    <col min="11" max="11" width="2.28515625" customWidth="1"/>
    <col min="12" max="12" width="4.42578125" customWidth="1"/>
    <col min="14" max="14" width="21.5703125" customWidth="1"/>
    <col min="15" max="17" width="6" customWidth="1"/>
    <col min="18" max="18" width="9.7109375" customWidth="1"/>
    <col min="19" max="19" width="1.7109375" customWidth="1"/>
    <col min="20" max="21" width="1.42578125" customWidth="1"/>
    <col min="22" max="22" width="20.7109375" customWidth="1"/>
  </cols>
  <sheetData>
    <row r="2" spans="1:14" s="190" customFormat="1" ht="18.75" customHeight="1" x14ac:dyDescent="0.2">
      <c r="B2" s="222"/>
      <c r="C2" s="223" t="s">
        <v>28</v>
      </c>
      <c r="D2" s="224"/>
      <c r="E2" s="224"/>
      <c r="F2" s="224"/>
      <c r="G2" s="224"/>
      <c r="H2" s="224"/>
      <c r="I2" s="225"/>
      <c r="J2" s="225"/>
      <c r="K2" s="225"/>
      <c r="L2" s="225"/>
      <c r="M2" s="225"/>
      <c r="N2" s="225"/>
    </row>
    <row r="3" spans="1:14" ht="18" customHeight="1" x14ac:dyDescent="0.2"/>
    <row r="4" spans="1:14" ht="18" customHeight="1" x14ac:dyDescent="0.2"/>
    <row r="5" spans="1:14" ht="22.5" customHeight="1" x14ac:dyDescent="0.2">
      <c r="B5" s="237"/>
      <c r="C5" s="239" t="s">
        <v>46</v>
      </c>
      <c r="D5" s="238"/>
      <c r="E5" s="238"/>
      <c r="F5" s="240" t="s">
        <v>47</v>
      </c>
      <c r="G5" s="238"/>
      <c r="H5" s="238"/>
      <c r="I5" s="238"/>
      <c r="J5" s="238"/>
      <c r="K5" s="238"/>
      <c r="L5" s="238"/>
      <c r="M5" s="238"/>
      <c r="N5" s="238"/>
    </row>
    <row r="6" spans="1:14" ht="24" customHeight="1" x14ac:dyDescent="0.2">
      <c r="A6" s="46"/>
      <c r="B6"/>
      <c r="C6" s="310">
        <v>15</v>
      </c>
      <c r="F6" s="192" t="s">
        <v>338</v>
      </c>
      <c r="G6" s="126"/>
      <c r="H6" s="126"/>
      <c r="I6" s="126"/>
      <c r="J6" s="126"/>
      <c r="K6" s="126"/>
      <c r="L6" s="126"/>
      <c r="M6" s="126"/>
      <c r="N6" s="126"/>
    </row>
    <row r="7" spans="1:14" ht="24" customHeight="1" thickBot="1" x14ac:dyDescent="0.25">
      <c r="A7" s="46"/>
      <c r="B7"/>
      <c r="C7" s="236"/>
      <c r="F7" s="317" t="s">
        <v>332</v>
      </c>
      <c r="G7" s="317"/>
      <c r="H7" s="317"/>
      <c r="I7" s="317"/>
      <c r="J7" s="317"/>
      <c r="K7" s="317"/>
      <c r="L7" s="317"/>
      <c r="M7" s="317"/>
      <c r="N7" s="317"/>
    </row>
    <row r="8" spans="1:14" ht="42" customHeight="1" thickBot="1" x14ac:dyDescent="0.25">
      <c r="A8" s="46"/>
      <c r="B8"/>
      <c r="C8" s="193"/>
      <c r="F8" s="317"/>
      <c r="G8" s="317"/>
      <c r="H8" s="317"/>
      <c r="I8" s="317"/>
      <c r="J8" s="317"/>
      <c r="K8" s="317"/>
      <c r="L8" s="317"/>
      <c r="M8" s="317"/>
      <c r="N8" s="317"/>
    </row>
    <row r="9" spans="1:14" ht="24" customHeight="1" thickTop="1" thickBot="1" x14ac:dyDescent="0.25">
      <c r="A9" s="46"/>
      <c r="B9"/>
      <c r="C9" s="159"/>
      <c r="D9" s="195"/>
      <c r="F9" s="192" t="s">
        <v>29</v>
      </c>
    </row>
    <row r="10" spans="1:14" ht="24" customHeight="1" thickTop="1" thickBot="1" x14ac:dyDescent="0.25">
      <c r="A10" s="46"/>
      <c r="B10"/>
      <c r="C10" s="196"/>
      <c r="D10" s="195"/>
      <c r="F10" s="317" t="s">
        <v>43</v>
      </c>
      <c r="G10" s="317"/>
      <c r="H10" s="317"/>
      <c r="I10" s="317"/>
      <c r="J10" s="317"/>
      <c r="K10" s="317"/>
      <c r="L10" s="317"/>
      <c r="M10" s="317"/>
      <c r="N10" s="317"/>
    </row>
    <row r="11" spans="1:14" ht="24" customHeight="1" thickBot="1" x14ac:dyDescent="0.25">
      <c r="A11" s="46"/>
      <c r="B11"/>
      <c r="C11" s="196"/>
      <c r="D11" s="195"/>
      <c r="F11" s="317"/>
      <c r="G11" s="317"/>
      <c r="H11" s="317"/>
      <c r="I11" s="317"/>
      <c r="J11" s="317"/>
      <c r="K11" s="317"/>
      <c r="L11" s="317"/>
      <c r="M11" s="317"/>
      <c r="N11" s="317"/>
    </row>
    <row r="12" spans="1:14" ht="24" customHeight="1" thickBot="1" x14ac:dyDescent="0.25">
      <c r="A12" s="46"/>
      <c r="B12"/>
      <c r="C12" s="197"/>
      <c r="F12" s="192" t="s">
        <v>33</v>
      </c>
    </row>
    <row r="13" spans="1:14" ht="24" customHeight="1" thickBot="1" x14ac:dyDescent="0.25">
      <c r="A13" s="46"/>
      <c r="B13"/>
      <c r="C13" s="196"/>
      <c r="D13" s="195"/>
      <c r="F13" s="194"/>
      <c r="G13" s="194"/>
      <c r="H13" s="194"/>
      <c r="I13" s="194"/>
      <c r="J13" s="194"/>
      <c r="K13" s="194"/>
      <c r="L13" s="194"/>
      <c r="M13" s="194"/>
      <c r="N13" s="194"/>
    </row>
    <row r="14" spans="1:14" ht="24" customHeight="1" thickTop="1" thickBot="1" x14ac:dyDescent="0.25">
      <c r="A14" s="46"/>
      <c r="B14"/>
      <c r="C14" s="155"/>
      <c r="D14" s="8"/>
      <c r="F14" s="192" t="s">
        <v>30</v>
      </c>
    </row>
    <row r="15" spans="1:14" ht="24" customHeight="1" thickTop="1" thickBot="1" x14ac:dyDescent="0.25">
      <c r="A15" s="46"/>
      <c r="B15"/>
      <c r="C15" s="196"/>
      <c r="D15" s="8"/>
      <c r="F15" s="46" t="s">
        <v>31</v>
      </c>
    </row>
    <row r="16" spans="1:14" ht="24" customHeight="1" x14ac:dyDescent="0.2">
      <c r="B16"/>
      <c r="C16" s="195" t="s">
        <v>333</v>
      </c>
      <c r="F16" s="192" t="s">
        <v>44</v>
      </c>
    </row>
    <row r="17" spans="1:26" ht="48.75" customHeight="1" x14ac:dyDescent="0.2">
      <c r="B17"/>
      <c r="C17" s="195"/>
      <c r="F17" s="317" t="s">
        <v>45</v>
      </c>
      <c r="G17" s="317"/>
      <c r="H17" s="317"/>
      <c r="I17" s="317"/>
      <c r="J17" s="317"/>
      <c r="K17" s="317"/>
      <c r="L17" s="317"/>
      <c r="M17" s="317"/>
      <c r="N17" s="317"/>
    </row>
    <row r="18" spans="1:26" ht="36.75" customHeight="1" x14ac:dyDescent="0.2">
      <c r="A18" s="46"/>
      <c r="B18"/>
      <c r="C18" s="236" t="s">
        <v>0</v>
      </c>
      <c r="D18" s="8"/>
      <c r="F18" s="46" t="s">
        <v>48</v>
      </c>
      <c r="G18" s="46"/>
      <c r="H18" s="46"/>
      <c r="I18" s="46"/>
      <c r="J18" s="46"/>
      <c r="K18" s="46"/>
      <c r="L18" s="46"/>
      <c r="M18" s="46"/>
      <c r="N18" s="46"/>
    </row>
    <row r="19" spans="1:26" ht="43.5" customHeight="1" x14ac:dyDescent="0.2">
      <c r="A19" s="46"/>
      <c r="B19"/>
      <c r="C19" s="236" t="s">
        <v>32</v>
      </c>
      <c r="D19" s="8"/>
      <c r="F19" s="317" t="s">
        <v>337</v>
      </c>
      <c r="G19" s="317"/>
      <c r="H19" s="317"/>
      <c r="I19" s="317"/>
      <c r="J19" s="317"/>
      <c r="K19" s="317"/>
      <c r="L19" s="317"/>
      <c r="M19" s="317"/>
      <c r="N19" s="317"/>
    </row>
    <row r="20" spans="1:26" ht="47.25" customHeight="1" x14ac:dyDescent="0.2">
      <c r="A20" s="46"/>
      <c r="B20"/>
      <c r="C20" s="236" t="s">
        <v>4</v>
      </c>
      <c r="D20" s="8"/>
      <c r="F20" s="318" t="s">
        <v>49</v>
      </c>
      <c r="G20" s="318"/>
      <c r="H20" s="318"/>
      <c r="I20" s="318"/>
      <c r="J20" s="318"/>
      <c r="K20" s="318"/>
      <c r="L20" s="318"/>
      <c r="M20" s="318"/>
      <c r="N20" s="318"/>
    </row>
    <row r="21" spans="1:26" ht="36.75" customHeight="1" x14ac:dyDescent="0.2">
      <c r="A21" s="46"/>
      <c r="B21"/>
      <c r="C21" s="236" t="s">
        <v>15</v>
      </c>
      <c r="D21" s="8"/>
      <c r="F21" s="317" t="s">
        <v>50</v>
      </c>
      <c r="G21" s="317"/>
      <c r="H21" s="317"/>
      <c r="I21" s="317"/>
      <c r="J21" s="317"/>
      <c r="K21" s="317"/>
      <c r="L21" s="317"/>
      <c r="M21" s="317"/>
      <c r="N21" s="317"/>
    </row>
    <row r="22" spans="1:26" ht="41.25" customHeight="1" x14ac:dyDescent="0.2">
      <c r="A22" s="46"/>
      <c r="B22"/>
      <c r="C22" s="308" t="s">
        <v>304</v>
      </c>
      <c r="D22" s="8"/>
      <c r="F22" s="317" t="s">
        <v>334</v>
      </c>
      <c r="G22" s="317"/>
      <c r="H22" s="317"/>
      <c r="I22" s="317"/>
      <c r="J22" s="317"/>
      <c r="K22" s="317"/>
      <c r="L22" s="317"/>
      <c r="M22" s="317"/>
      <c r="N22" s="317"/>
    </row>
    <row r="23" spans="1:26" ht="45.75" customHeight="1" thickBot="1" x14ac:dyDescent="0.25">
      <c r="A23" s="46"/>
      <c r="B23"/>
      <c r="C23" s="309" t="s">
        <v>335</v>
      </c>
      <c r="D23" s="8"/>
      <c r="F23" s="317" t="s">
        <v>336</v>
      </c>
      <c r="G23" s="317"/>
      <c r="H23" s="317"/>
      <c r="I23" s="317"/>
      <c r="J23" s="317"/>
      <c r="K23" s="317"/>
      <c r="L23" s="317"/>
      <c r="M23" s="317"/>
      <c r="N23" s="317"/>
    </row>
    <row r="24" spans="1:26" ht="21.75" customHeight="1" thickBot="1" x14ac:dyDescent="0.25">
      <c r="A24" s="46"/>
      <c r="B24"/>
      <c r="C24" s="196"/>
      <c r="D24" s="8"/>
      <c r="P24" s="317"/>
      <c r="Q24" s="317"/>
      <c r="R24" s="317"/>
      <c r="S24" s="317"/>
      <c r="T24" s="317"/>
      <c r="U24" s="317"/>
      <c r="V24" s="317"/>
      <c r="W24" s="317"/>
      <c r="X24" s="317"/>
      <c r="Y24" s="317"/>
      <c r="Z24" s="317"/>
    </row>
    <row r="25" spans="1:26" ht="18.75" customHeight="1" thickBot="1" x14ac:dyDescent="0.25">
      <c r="A25" s="46"/>
      <c r="B25"/>
      <c r="C25" s="198"/>
      <c r="F25" s="190"/>
    </row>
    <row r="26" spans="1:26" ht="18.75" customHeight="1" x14ac:dyDescent="0.2">
      <c r="A26" s="46"/>
      <c r="B26"/>
      <c r="C26" s="199"/>
      <c r="F26" s="190"/>
    </row>
    <row r="27" spans="1:26" ht="24" customHeight="1" x14ac:dyDescent="0.2">
      <c r="B27"/>
    </row>
    <row r="28" spans="1:26" ht="24" customHeight="1" x14ac:dyDescent="0.2">
      <c r="B28"/>
    </row>
    <row r="29" spans="1:26" ht="24" customHeight="1" x14ac:dyDescent="0.2">
      <c r="B29"/>
    </row>
    <row r="30" spans="1:26" ht="18" customHeight="1" x14ac:dyDescent="0.2">
      <c r="B30"/>
    </row>
    <row r="31" spans="1:26" ht="5.0999999999999996" customHeight="1" x14ac:dyDescent="0.2">
      <c r="B31"/>
    </row>
    <row r="32" spans="1:26" ht="10.5" customHeight="1" x14ac:dyDescent="0.2">
      <c r="B32"/>
    </row>
    <row r="33" spans="2:2" ht="20.100000000000001" customHeight="1" x14ac:dyDescent="0.2">
      <c r="B33"/>
    </row>
    <row r="34" spans="2:2" ht="5.0999999999999996" customHeight="1" x14ac:dyDescent="0.2">
      <c r="B34"/>
    </row>
    <row r="35" spans="2:2" ht="24" customHeight="1" x14ac:dyDescent="0.2">
      <c r="B35"/>
    </row>
    <row r="36" spans="2:2" ht="24" customHeight="1" x14ac:dyDescent="0.2">
      <c r="B36"/>
    </row>
    <row r="37" spans="2:2" ht="24" customHeight="1" x14ac:dyDescent="0.2">
      <c r="B37"/>
    </row>
    <row r="38" spans="2:2" ht="24" customHeight="1" x14ac:dyDescent="0.2">
      <c r="B38"/>
    </row>
    <row r="39" spans="2:2" ht="24" customHeight="1" x14ac:dyDescent="0.2">
      <c r="B39"/>
    </row>
    <row r="40" spans="2:2" ht="24" customHeight="1" x14ac:dyDescent="0.2">
      <c r="B40"/>
    </row>
    <row r="41" spans="2:2" ht="24" customHeight="1" x14ac:dyDescent="0.2">
      <c r="B41"/>
    </row>
    <row r="42" spans="2:2" ht="24" customHeight="1" x14ac:dyDescent="0.2">
      <c r="B42"/>
    </row>
    <row r="43" spans="2:2" ht="24" customHeight="1" x14ac:dyDescent="0.2">
      <c r="B43"/>
    </row>
    <row r="44" spans="2:2" ht="24" customHeight="1" x14ac:dyDescent="0.2">
      <c r="B44"/>
    </row>
    <row r="45" spans="2:2" ht="18" customHeight="1" x14ac:dyDescent="0.2">
      <c r="B45"/>
    </row>
    <row r="46" spans="2:2" ht="5.0999999999999996" customHeight="1" x14ac:dyDescent="0.2">
      <c r="B46"/>
    </row>
    <row r="47" spans="2:2" ht="11.25" customHeight="1" x14ac:dyDescent="0.2">
      <c r="B47"/>
    </row>
    <row r="48" spans="2:2" ht="20.100000000000001" customHeight="1" x14ac:dyDescent="0.2">
      <c r="B48"/>
    </row>
    <row r="49" spans="1:10" ht="5.0999999999999996" customHeight="1" x14ac:dyDescent="0.2">
      <c r="B49"/>
    </row>
    <row r="50" spans="1:10" ht="24" customHeight="1" x14ac:dyDescent="0.2">
      <c r="B50"/>
    </row>
    <row r="51" spans="1:10" ht="24" customHeight="1" x14ac:dyDescent="0.2">
      <c r="B51"/>
    </row>
    <row r="52" spans="1:10" ht="24" customHeight="1" x14ac:dyDescent="0.2">
      <c r="B52"/>
    </row>
    <row r="53" spans="1:10" ht="24" customHeight="1" x14ac:dyDescent="0.2">
      <c r="B53"/>
    </row>
    <row r="54" spans="1:10" ht="24" customHeight="1" x14ac:dyDescent="0.2">
      <c r="B54"/>
    </row>
    <row r="55" spans="1:10" ht="24" customHeight="1" x14ac:dyDescent="0.2">
      <c r="B55"/>
    </row>
    <row r="56" spans="1:10" ht="24" customHeight="1" x14ac:dyDescent="0.2">
      <c r="B56"/>
    </row>
    <row r="57" spans="1:10" ht="24" customHeight="1" x14ac:dyDescent="0.2">
      <c r="B57"/>
    </row>
    <row r="58" spans="1:10" ht="15.95" customHeight="1" x14ac:dyDescent="0.2">
      <c r="B58"/>
    </row>
    <row r="59" spans="1:10" ht="15.95" hidden="1" customHeight="1" x14ac:dyDescent="0.2">
      <c r="B59" s="200"/>
      <c r="C59" s="45"/>
      <c r="D59" s="45"/>
      <c r="E59" s="45"/>
      <c r="F59" s="201"/>
      <c r="G59" s="202"/>
      <c r="H59" s="202"/>
      <c r="I59" s="203"/>
      <c r="J59" s="203"/>
    </row>
    <row r="60" spans="1:10" ht="24" hidden="1" customHeight="1" x14ac:dyDescent="0.35">
      <c r="A60" s="204"/>
    </row>
    <row r="61" spans="1:10" ht="18.75" hidden="1" customHeight="1" x14ac:dyDescent="0.35">
      <c r="A61" s="204"/>
      <c r="B61" s="205"/>
      <c r="C61" s="206" t="s">
        <v>34</v>
      </c>
      <c r="D61" s="206"/>
      <c r="E61" s="206"/>
      <c r="F61" s="207">
        <f>SUM(F62:F63)</f>
        <v>50</v>
      </c>
      <c r="G61" s="208"/>
      <c r="H61" s="208"/>
      <c r="I61" s="209"/>
      <c r="J61" s="209"/>
    </row>
    <row r="62" spans="1:10" ht="15.95" hidden="1" customHeight="1" x14ac:dyDescent="0.2">
      <c r="B62" s="205"/>
      <c r="C62" s="206" t="s">
        <v>35</v>
      </c>
      <c r="D62" s="206"/>
      <c r="E62" s="206"/>
      <c r="F62" s="207">
        <v>25</v>
      </c>
      <c r="G62" s="208"/>
      <c r="H62" s="208"/>
      <c r="I62" s="209"/>
      <c r="J62" s="209"/>
    </row>
    <row r="63" spans="1:10" ht="15.95" hidden="1" customHeight="1" x14ac:dyDescent="0.2">
      <c r="B63" s="205"/>
      <c r="C63" s="206" t="s">
        <v>36</v>
      </c>
      <c r="D63" s="206"/>
      <c r="E63" s="206"/>
      <c r="F63" s="207">
        <f>17+8</f>
        <v>25</v>
      </c>
      <c r="G63" s="208"/>
      <c r="H63" s="208"/>
      <c r="I63" s="209"/>
      <c r="J63" s="209"/>
    </row>
    <row r="64" spans="1:10" ht="20.100000000000001" hidden="1" customHeight="1" x14ac:dyDescent="0.2">
      <c r="B64" s="205"/>
      <c r="C64" s="206" t="s">
        <v>37</v>
      </c>
      <c r="D64" s="206"/>
      <c r="E64" s="206"/>
      <c r="F64" s="207">
        <f>SUM(F65:F67)</f>
        <v>56</v>
      </c>
      <c r="G64" s="208"/>
      <c r="H64" s="208"/>
      <c r="I64" s="209"/>
      <c r="J64" s="209"/>
    </row>
    <row r="65" spans="2:10" ht="20.100000000000001" hidden="1" customHeight="1" x14ac:dyDescent="0.2">
      <c r="B65" s="205"/>
      <c r="C65" s="206" t="s">
        <v>38</v>
      </c>
      <c r="D65" s="206"/>
      <c r="E65" s="206"/>
      <c r="F65" s="207">
        <v>20</v>
      </c>
      <c r="G65" s="208"/>
      <c r="H65" s="208"/>
      <c r="I65" s="209"/>
      <c r="J65" s="209"/>
    </row>
    <row r="66" spans="2:10" ht="20.100000000000001" hidden="1" customHeight="1" x14ac:dyDescent="0.2">
      <c r="B66" s="205"/>
      <c r="C66" s="206" t="s">
        <v>39</v>
      </c>
      <c r="D66" s="206"/>
      <c r="E66" s="206"/>
      <c r="F66" s="207">
        <v>19</v>
      </c>
      <c r="G66" s="208"/>
      <c r="H66" s="208"/>
      <c r="I66" s="209"/>
      <c r="J66" s="209"/>
    </row>
    <row r="67" spans="2:10" ht="20.100000000000001" hidden="1" customHeight="1" x14ac:dyDescent="0.2">
      <c r="B67" s="205"/>
      <c r="C67" s="206" t="s">
        <v>40</v>
      </c>
      <c r="D67" s="206"/>
      <c r="E67" s="206"/>
      <c r="F67" s="207">
        <v>17</v>
      </c>
      <c r="G67" s="208"/>
      <c r="H67" s="208"/>
      <c r="I67" s="209"/>
      <c r="J67" s="209"/>
    </row>
    <row r="68" spans="2:10" ht="20.100000000000001" customHeight="1" x14ac:dyDescent="0.2"/>
    <row r="69" spans="2:10" ht="20.100000000000001" customHeight="1" x14ac:dyDescent="0.2"/>
    <row r="70" spans="2:10" ht="20.100000000000001" customHeight="1" x14ac:dyDescent="0.2"/>
    <row r="71" spans="2:10" ht="20.100000000000001" customHeight="1" x14ac:dyDescent="0.2"/>
    <row r="72" spans="2:10" ht="20.100000000000001" customHeight="1" x14ac:dyDescent="0.2"/>
    <row r="73" spans="2:10" ht="15.95" customHeight="1" x14ac:dyDescent="0.2"/>
    <row r="74" spans="2:10" ht="15.95" customHeight="1" x14ac:dyDescent="0.2"/>
    <row r="75" spans="2:10" ht="15.95" customHeight="1" x14ac:dyDescent="0.2"/>
    <row r="76" spans="2:10" ht="20.100000000000001" customHeight="1" x14ac:dyDescent="0.2"/>
    <row r="77" spans="2:10" ht="20.100000000000001" customHeight="1" x14ac:dyDescent="0.2"/>
    <row r="78" spans="2:10" ht="20.100000000000001" customHeight="1" x14ac:dyDescent="0.2"/>
    <row r="79" spans="2:10" ht="20.100000000000001" customHeight="1" x14ac:dyDescent="0.2"/>
    <row r="80" spans="2:10" ht="15.95" customHeight="1" x14ac:dyDescent="0.2"/>
    <row r="81" spans="2:10" ht="15.95" customHeight="1" x14ac:dyDescent="0.2"/>
    <row r="82" spans="2:10" ht="15.95" customHeight="1" x14ac:dyDescent="0.2"/>
    <row r="83" spans="2:10" ht="20.100000000000001" customHeight="1" x14ac:dyDescent="0.2"/>
    <row r="84" spans="2:10" ht="20.100000000000001" customHeight="1" x14ac:dyDescent="0.2"/>
    <row r="85" spans="2:10" ht="20.100000000000001" customHeight="1" x14ac:dyDescent="0.2"/>
    <row r="86" spans="2:10" ht="20.100000000000001" customHeight="1" x14ac:dyDescent="0.2"/>
    <row r="87" spans="2:10" ht="15.95" customHeight="1" x14ac:dyDescent="0.2">
      <c r="B87"/>
      <c r="F87" s="46"/>
    </row>
    <row r="88" spans="2:10" ht="15.95" customHeight="1" x14ac:dyDescent="0.2">
      <c r="B88"/>
      <c r="F88" s="46"/>
    </row>
    <row r="89" spans="2:10" ht="15.95" customHeight="1" x14ac:dyDescent="0.2"/>
    <row r="90" spans="2:10" ht="15.95" customHeight="1" x14ac:dyDescent="0.2"/>
    <row r="91" spans="2:10" ht="15.95" customHeight="1" x14ac:dyDescent="0.2"/>
    <row r="92" spans="2:10" ht="15.95" customHeight="1" x14ac:dyDescent="0.2"/>
    <row r="93" spans="2:10" ht="15.95" customHeight="1" x14ac:dyDescent="0.2"/>
    <row r="94" spans="2:10" ht="15.95" customHeight="1" x14ac:dyDescent="0.2"/>
    <row r="95" spans="2:10" ht="15.95" customHeight="1" thickBot="1" x14ac:dyDescent="0.25"/>
    <row r="96" spans="2:10" ht="15.95" customHeight="1" thickBot="1" x14ac:dyDescent="0.25">
      <c r="B96" s="209"/>
      <c r="C96" s="191"/>
      <c r="D96" s="191"/>
      <c r="E96" s="191"/>
      <c r="F96" s="210"/>
      <c r="G96" s="210"/>
      <c r="H96" s="210"/>
      <c r="I96" s="209"/>
      <c r="J96" s="209"/>
    </row>
    <row r="97" spans="2:10" ht="15.95" customHeight="1" thickBot="1" x14ac:dyDescent="0.25">
      <c r="B97" s="209"/>
      <c r="G97" s="211"/>
      <c r="H97" s="211"/>
      <c r="I97" s="209"/>
      <c r="J97" s="209"/>
    </row>
    <row r="98" spans="2:10" ht="15.95" customHeight="1" thickBot="1" x14ac:dyDescent="0.25">
      <c r="B98" s="209"/>
      <c r="G98" s="212"/>
      <c r="H98" s="212"/>
      <c r="I98" s="209"/>
      <c r="J98" s="209"/>
    </row>
    <row r="99" spans="2:10" x14ac:dyDescent="0.2">
      <c r="B99" s="195"/>
      <c r="C99" s="213"/>
      <c r="D99" s="213"/>
      <c r="E99" s="213"/>
      <c r="F99" s="214"/>
      <c r="G99" s="214"/>
      <c r="H99" s="214"/>
      <c r="I99" s="195"/>
      <c r="J99" s="195"/>
    </row>
    <row r="100" spans="2:10" x14ac:dyDescent="0.2">
      <c r="B100" s="195"/>
      <c r="C100" s="215"/>
      <c r="D100" s="215"/>
      <c r="E100" s="215"/>
      <c r="F100" s="216"/>
      <c r="G100" s="216"/>
      <c r="H100" s="216"/>
      <c r="I100" s="195"/>
      <c r="J100" s="195"/>
    </row>
  </sheetData>
  <sheetProtection algorithmName="SHA-512" hashValue="WrMVpKJBjerJyz02Ks1dyZYtg2BiX8V5HVZ99+v/HJywhBZciBrt/JrgzJ5Ik6MKbD01M9PmHeSgfIbfC8s2Ag==" saltValue="pa66FYXvv8xy6mWrNFze+A==" spinCount="100000" sheet="1" selectLockedCells="1"/>
  <mergeCells count="9">
    <mergeCell ref="F7:N8"/>
    <mergeCell ref="F10:N11"/>
    <mergeCell ref="P24:Z24"/>
    <mergeCell ref="F17:N17"/>
    <mergeCell ref="F19:N19"/>
    <mergeCell ref="F20:N20"/>
    <mergeCell ref="F21:N21"/>
    <mergeCell ref="F23:N23"/>
    <mergeCell ref="F22:N22"/>
  </mergeCells>
  <pageMargins left="0.7" right="0.7" top="0.75" bottom="0.75" header="0.3" footer="0.3"/>
  <pageSetup paperSize="9" scale="6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3AF7B-9499-4D11-B61A-0C68F385B47B}">
  <sheetPr>
    <tabColor theme="7" tint="0.39997558519241921"/>
  </sheetPr>
  <dimension ref="A1:A4"/>
  <sheetViews>
    <sheetView workbookViewId="0">
      <selection activeCell="K52" sqref="K52"/>
    </sheetView>
  </sheetViews>
  <sheetFormatPr defaultRowHeight="12.75" x14ac:dyDescent="0.2"/>
  <cols>
    <col min="1" max="1" width="13.28515625" customWidth="1"/>
  </cols>
  <sheetData>
    <row r="1" spans="1:1" ht="25.5" x14ac:dyDescent="0.2">
      <c r="A1" t="s">
        <v>440</v>
      </c>
    </row>
    <row r="2" spans="1:1" x14ac:dyDescent="0.2">
      <c r="A2" t="s">
        <v>441</v>
      </c>
    </row>
    <row r="3" spans="1:1" x14ac:dyDescent="0.2">
      <c r="A3" t="s">
        <v>438</v>
      </c>
    </row>
    <row r="4" spans="1:1" x14ac:dyDescent="0.2">
      <c r="A4" t="s">
        <v>439</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F7C62-16F7-4A59-88C8-65BA4C36B70C}">
  <sheetPr>
    <tabColor theme="9" tint="0.79998168889431442"/>
  </sheetPr>
  <dimension ref="A2:L56"/>
  <sheetViews>
    <sheetView showGridLines="0" zoomScaleNormal="100" workbookViewId="0">
      <selection activeCell="R33" sqref="R33"/>
    </sheetView>
  </sheetViews>
  <sheetFormatPr defaultRowHeight="12.75" x14ac:dyDescent="0.2"/>
  <cols>
    <col min="1" max="2" width="2.7109375" customWidth="1"/>
    <col min="3" max="3" width="0.85546875" customWidth="1"/>
    <col min="4" max="4" width="2.7109375" customWidth="1"/>
    <col min="5" max="5" width="20" customWidth="1"/>
    <col min="6" max="6" width="16.5703125" customWidth="1"/>
    <col min="7" max="7" width="15.7109375" customWidth="1"/>
    <col min="8" max="8" width="26.140625" customWidth="1"/>
    <col min="9" max="9" width="13.7109375" customWidth="1"/>
    <col min="10" max="10" width="2.85546875" customWidth="1"/>
    <col min="11" max="11" width="0.85546875" customWidth="1"/>
    <col min="12" max="13" width="2.7109375" customWidth="1"/>
  </cols>
  <sheetData>
    <row r="2" spans="1:12" ht="27.75" x14ac:dyDescent="0.4">
      <c r="B2" s="167" t="s">
        <v>26</v>
      </c>
      <c r="D2" s="161"/>
      <c r="E2" s="44"/>
    </row>
    <row r="3" spans="1:12" ht="25.5" x14ac:dyDescent="0.2">
      <c r="B3" s="160" t="s">
        <v>424</v>
      </c>
      <c r="D3" s="161"/>
      <c r="E3" s="44"/>
    </row>
    <row r="5" spans="1:12" x14ac:dyDescent="0.2">
      <c r="A5" s="126"/>
      <c r="B5" s="148"/>
      <c r="C5" s="148"/>
      <c r="D5" s="148"/>
      <c r="E5" s="150"/>
      <c r="F5" s="150"/>
      <c r="G5" s="150"/>
      <c r="H5" s="150"/>
      <c r="I5" s="150"/>
      <c r="J5" s="151"/>
      <c r="K5" s="152"/>
      <c r="L5" s="90"/>
    </row>
    <row r="6" spans="1:12" ht="15.75" x14ac:dyDescent="0.2">
      <c r="A6" s="126"/>
      <c r="B6" s="148"/>
      <c r="C6" s="319" t="s">
        <v>260</v>
      </c>
      <c r="D6" s="319"/>
      <c r="E6" s="319"/>
      <c r="F6" s="319"/>
      <c r="G6" s="319"/>
      <c r="H6" s="319"/>
      <c r="I6" s="319"/>
      <c r="J6" s="319"/>
      <c r="K6" s="319"/>
      <c r="L6" s="90"/>
    </row>
    <row r="7" spans="1:12" ht="15.75" x14ac:dyDescent="0.2">
      <c r="A7" s="126"/>
      <c r="B7" s="148"/>
      <c r="C7" s="230"/>
      <c r="D7" s="230"/>
      <c r="E7" s="150"/>
      <c r="F7" s="150"/>
      <c r="G7" s="150"/>
      <c r="H7" s="150"/>
      <c r="I7" s="150"/>
      <c r="J7" s="151"/>
      <c r="K7" s="152"/>
      <c r="L7" s="90"/>
    </row>
    <row r="8" spans="1:12" ht="13.5" thickBot="1" x14ac:dyDescent="0.25">
      <c r="B8" s="90"/>
      <c r="C8" s="129"/>
      <c r="D8" s="48"/>
      <c r="E8" s="133"/>
      <c r="F8" s="133"/>
      <c r="G8" s="133"/>
      <c r="H8" s="133"/>
      <c r="I8" s="133"/>
      <c r="J8" s="133"/>
      <c r="K8" s="102"/>
      <c r="L8" s="90"/>
    </row>
    <row r="9" spans="1:12" x14ac:dyDescent="0.2">
      <c r="B9" s="90"/>
      <c r="C9" s="138"/>
      <c r="E9" s="140" t="s">
        <v>240</v>
      </c>
      <c r="F9" s="140"/>
      <c r="G9" s="267"/>
      <c r="H9" s="267"/>
      <c r="I9" s="267"/>
      <c r="J9" s="141"/>
      <c r="K9" s="103"/>
      <c r="L9" s="90"/>
    </row>
    <row r="10" spans="1:12" x14ac:dyDescent="0.2">
      <c r="B10" s="90"/>
      <c r="C10" s="138"/>
      <c r="E10" s="139" t="s">
        <v>241</v>
      </c>
      <c r="F10" s="139" t="s">
        <v>242</v>
      </c>
      <c r="G10" s="139" t="s">
        <v>3</v>
      </c>
      <c r="H10" s="139" t="s">
        <v>243</v>
      </c>
      <c r="I10" s="139" t="s">
        <v>326</v>
      </c>
      <c r="J10" s="142"/>
      <c r="K10" s="103"/>
      <c r="L10" s="90"/>
    </row>
    <row r="11" spans="1:12" x14ac:dyDescent="0.2">
      <c r="B11" s="90"/>
      <c r="C11" s="138"/>
      <c r="E11" s="268"/>
      <c r="F11" s="268"/>
      <c r="G11" s="268"/>
      <c r="H11" s="268"/>
      <c r="I11" s="268"/>
      <c r="J11" s="142"/>
      <c r="K11" s="103"/>
      <c r="L11" s="90"/>
    </row>
    <row r="12" spans="1:12" ht="20.100000000000001" customHeight="1" x14ac:dyDescent="0.2">
      <c r="A12" s="46"/>
      <c r="B12" s="153"/>
      <c r="C12" s="134"/>
      <c r="D12" s="46"/>
      <c r="E12" s="269" t="s">
        <v>252</v>
      </c>
      <c r="F12" s="269" t="s">
        <v>251</v>
      </c>
      <c r="G12" s="270">
        <v>2730</v>
      </c>
      <c r="H12" s="269" t="s">
        <v>259</v>
      </c>
      <c r="I12" s="269" t="s">
        <v>328</v>
      </c>
      <c r="K12" s="103"/>
      <c r="L12" s="90"/>
    </row>
    <row r="13" spans="1:12" ht="20.100000000000001" customHeight="1" x14ac:dyDescent="0.2">
      <c r="A13" s="46"/>
      <c r="B13" s="153"/>
      <c r="C13" s="134"/>
      <c r="D13" s="46"/>
      <c r="E13" s="271" t="s">
        <v>319</v>
      </c>
      <c r="F13" s="271" t="s">
        <v>251</v>
      </c>
      <c r="G13" s="272">
        <v>52</v>
      </c>
      <c r="H13" s="271" t="s">
        <v>259</v>
      </c>
      <c r="I13" s="271" t="s">
        <v>329</v>
      </c>
      <c r="K13" s="103"/>
      <c r="L13" s="90"/>
    </row>
    <row r="14" spans="1:12" ht="20.100000000000001" customHeight="1" x14ac:dyDescent="0.2">
      <c r="A14" s="46"/>
      <c r="B14" s="153"/>
      <c r="C14" s="134"/>
      <c r="D14" s="46"/>
      <c r="E14" s="271" t="s">
        <v>320</v>
      </c>
      <c r="F14" s="271" t="s">
        <v>251</v>
      </c>
      <c r="G14" s="272">
        <v>52</v>
      </c>
      <c r="H14" s="271" t="s">
        <v>259</v>
      </c>
      <c r="I14" s="271" t="s">
        <v>329</v>
      </c>
      <c r="K14" s="103"/>
      <c r="L14" s="90"/>
    </row>
    <row r="15" spans="1:12" ht="20.100000000000001" customHeight="1" x14ac:dyDescent="0.2">
      <c r="A15" s="46"/>
      <c r="B15" s="153"/>
      <c r="C15" s="134"/>
      <c r="D15" s="46"/>
      <c r="E15" s="271" t="s">
        <v>321</v>
      </c>
      <c r="F15" s="271" t="s">
        <v>251</v>
      </c>
      <c r="G15" s="272">
        <v>5</v>
      </c>
      <c r="H15" s="271" t="s">
        <v>259</v>
      </c>
      <c r="I15" s="271" t="s">
        <v>329</v>
      </c>
      <c r="K15" s="103"/>
      <c r="L15" s="90"/>
    </row>
    <row r="16" spans="1:12" ht="20.100000000000001" customHeight="1" x14ac:dyDescent="0.2">
      <c r="A16" s="46"/>
      <c r="B16" s="153"/>
      <c r="C16" s="134"/>
      <c r="D16" s="46"/>
      <c r="E16" s="271" t="s">
        <v>322</v>
      </c>
      <c r="F16" s="271" t="s">
        <v>251</v>
      </c>
      <c r="G16" s="272">
        <v>90</v>
      </c>
      <c r="H16" s="271" t="s">
        <v>259</v>
      </c>
      <c r="I16" s="271" t="s">
        <v>329</v>
      </c>
      <c r="K16" s="103"/>
      <c r="L16" s="90"/>
    </row>
    <row r="17" spans="1:12" ht="20.100000000000001" customHeight="1" x14ac:dyDescent="0.2">
      <c r="A17" s="46"/>
      <c r="B17" s="153"/>
      <c r="C17" s="134"/>
      <c r="D17" s="46"/>
      <c r="E17" s="271" t="s">
        <v>323</v>
      </c>
      <c r="F17" s="271" t="s">
        <v>251</v>
      </c>
      <c r="G17" s="272">
        <v>83</v>
      </c>
      <c r="H17" s="271" t="s">
        <v>259</v>
      </c>
      <c r="I17" s="271" t="s">
        <v>329</v>
      </c>
      <c r="K17" s="103"/>
      <c r="L17" s="90"/>
    </row>
    <row r="18" spans="1:12" ht="20.100000000000001" customHeight="1" x14ac:dyDescent="0.2">
      <c r="A18" s="46"/>
      <c r="B18" s="153"/>
      <c r="C18" s="134"/>
      <c r="D18" s="46"/>
      <c r="E18" s="271" t="s">
        <v>324</v>
      </c>
      <c r="F18" s="271" t="s">
        <v>251</v>
      </c>
      <c r="G18" s="272">
        <v>111</v>
      </c>
      <c r="H18" s="271" t="s">
        <v>259</v>
      </c>
      <c r="I18" s="271" t="s">
        <v>329</v>
      </c>
      <c r="K18" s="103"/>
      <c r="L18" s="90"/>
    </row>
    <row r="19" spans="1:12" ht="20.100000000000001" customHeight="1" x14ac:dyDescent="0.2">
      <c r="A19" s="46"/>
      <c r="B19" s="153"/>
      <c r="C19" s="134"/>
      <c r="D19" s="46"/>
      <c r="E19" s="274" t="s">
        <v>325</v>
      </c>
      <c r="F19" s="271" t="s">
        <v>251</v>
      </c>
      <c r="G19" s="272">
        <v>323</v>
      </c>
      <c r="H19" s="271" t="s">
        <v>259</v>
      </c>
      <c r="I19" s="271" t="s">
        <v>329</v>
      </c>
      <c r="K19" s="103"/>
      <c r="L19" s="90"/>
    </row>
    <row r="20" spans="1:12" ht="20.100000000000001" customHeight="1" x14ac:dyDescent="0.2">
      <c r="A20" s="46"/>
      <c r="B20" s="153"/>
      <c r="C20" s="134"/>
      <c r="D20" s="46"/>
      <c r="E20" s="274" t="s">
        <v>253</v>
      </c>
      <c r="F20" s="271" t="s">
        <v>251</v>
      </c>
      <c r="G20" s="272">
        <v>2679</v>
      </c>
      <c r="H20" s="271" t="s">
        <v>259</v>
      </c>
      <c r="I20" s="271" t="s">
        <v>328</v>
      </c>
      <c r="K20" s="103"/>
      <c r="L20" s="90"/>
    </row>
    <row r="21" spans="1:12" ht="20.100000000000001" customHeight="1" x14ac:dyDescent="0.2">
      <c r="A21" s="46"/>
      <c r="B21" s="153"/>
      <c r="C21" s="134"/>
      <c r="D21" s="46"/>
      <c r="E21" s="274" t="s">
        <v>254</v>
      </c>
      <c r="F21" s="271" t="s">
        <v>251</v>
      </c>
      <c r="G21" s="272">
        <v>2233</v>
      </c>
      <c r="H21" s="271" t="s">
        <v>259</v>
      </c>
      <c r="I21" s="271" t="s">
        <v>328</v>
      </c>
      <c r="K21" s="103"/>
      <c r="L21" s="90"/>
    </row>
    <row r="22" spans="1:12" ht="20.100000000000001" customHeight="1" x14ac:dyDescent="0.2">
      <c r="A22" s="46"/>
      <c r="B22" s="153"/>
      <c r="C22" s="134"/>
      <c r="D22" s="46"/>
      <c r="E22" s="274" t="s">
        <v>255</v>
      </c>
      <c r="F22" s="271" t="s">
        <v>251</v>
      </c>
      <c r="G22" s="272">
        <v>380</v>
      </c>
      <c r="H22" s="271" t="s">
        <v>259</v>
      </c>
      <c r="I22" s="271" t="s">
        <v>328</v>
      </c>
      <c r="K22" s="103"/>
      <c r="L22" s="90"/>
    </row>
    <row r="23" spans="1:12" ht="20.100000000000001" customHeight="1" x14ac:dyDescent="0.2">
      <c r="A23" s="46"/>
      <c r="B23" s="153"/>
      <c r="C23" s="134"/>
      <c r="D23" s="46"/>
      <c r="E23" s="274" t="s">
        <v>256</v>
      </c>
      <c r="F23" s="271" t="s">
        <v>251</v>
      </c>
      <c r="G23" s="272">
        <v>1721</v>
      </c>
      <c r="H23" s="271" t="s">
        <v>259</v>
      </c>
      <c r="I23" s="271" t="s">
        <v>328</v>
      </c>
      <c r="K23" s="103"/>
      <c r="L23" s="90"/>
    </row>
    <row r="24" spans="1:12" ht="20.100000000000001" customHeight="1" x14ac:dyDescent="0.2">
      <c r="A24" s="46"/>
      <c r="B24" s="153"/>
      <c r="C24" s="134"/>
      <c r="D24" s="46"/>
      <c r="E24" s="274" t="s">
        <v>257</v>
      </c>
      <c r="F24" s="271" t="s">
        <v>251</v>
      </c>
      <c r="G24" s="272">
        <v>2247</v>
      </c>
      <c r="H24" s="271" t="s">
        <v>259</v>
      </c>
      <c r="I24" s="271" t="s">
        <v>328</v>
      </c>
      <c r="K24" s="103"/>
      <c r="L24" s="90"/>
    </row>
    <row r="25" spans="1:12" ht="20.100000000000001" customHeight="1" x14ac:dyDescent="0.2">
      <c r="A25" s="46"/>
      <c r="B25" s="153"/>
      <c r="C25" s="134"/>
      <c r="D25" s="46"/>
      <c r="E25" s="274" t="s">
        <v>258</v>
      </c>
      <c r="F25" s="271" t="s">
        <v>251</v>
      </c>
      <c r="G25" s="272">
        <v>55</v>
      </c>
      <c r="H25" s="271" t="s">
        <v>259</v>
      </c>
      <c r="I25" s="271" t="s">
        <v>328</v>
      </c>
      <c r="K25" s="103"/>
      <c r="L25" s="90"/>
    </row>
    <row r="26" spans="1:12" ht="20.100000000000001" customHeight="1" x14ac:dyDescent="0.2">
      <c r="A26" s="46"/>
      <c r="B26" s="153"/>
      <c r="C26" s="134"/>
      <c r="D26" s="46"/>
      <c r="E26" s="274">
        <v>1415</v>
      </c>
      <c r="F26" s="271" t="s">
        <v>251</v>
      </c>
      <c r="G26" s="272">
        <v>135</v>
      </c>
      <c r="H26" s="271" t="s">
        <v>259</v>
      </c>
      <c r="I26" s="271" t="s">
        <v>328</v>
      </c>
      <c r="K26" s="103"/>
      <c r="L26" s="90"/>
    </row>
    <row r="27" spans="1:12" ht="20.100000000000001" customHeight="1" x14ac:dyDescent="0.2">
      <c r="A27" s="46"/>
      <c r="B27" s="153"/>
      <c r="C27" s="134"/>
      <c r="D27" s="46"/>
      <c r="E27" s="273" t="s">
        <v>330</v>
      </c>
      <c r="F27" s="273"/>
      <c r="G27" s="306">
        <f>SUM(G12:G26)</f>
        <v>12896</v>
      </c>
      <c r="H27" s="273"/>
      <c r="I27" s="273"/>
      <c r="K27" s="103"/>
      <c r="L27" s="90"/>
    </row>
    <row r="28" spans="1:12" ht="45.75" customHeight="1" x14ac:dyDescent="0.2">
      <c r="A28" s="46"/>
      <c r="B28" s="153"/>
      <c r="C28" s="134"/>
      <c r="D28" s="46"/>
      <c r="E28" s="273" t="s">
        <v>456</v>
      </c>
      <c r="F28" s="273"/>
      <c r="G28" s="306">
        <f>SUMIF(I12:I26, "do-24",G12:G26)</f>
        <v>12180</v>
      </c>
      <c r="H28" s="273"/>
      <c r="I28" s="273"/>
      <c r="K28" s="103"/>
      <c r="L28" s="90"/>
    </row>
    <row r="29" spans="1:12" x14ac:dyDescent="0.2">
      <c r="B29" s="90"/>
      <c r="C29" s="136"/>
      <c r="D29" s="137"/>
      <c r="E29" s="137"/>
      <c r="F29" s="137"/>
      <c r="G29" s="137"/>
      <c r="H29" s="137"/>
      <c r="I29" s="137"/>
      <c r="J29" s="137"/>
      <c r="K29" s="107"/>
      <c r="L29" s="90"/>
    </row>
    <row r="30" spans="1:12" x14ac:dyDescent="0.2">
      <c r="B30" s="90"/>
      <c r="C30" s="90"/>
      <c r="D30" s="90"/>
      <c r="E30" s="90"/>
      <c r="F30" s="90"/>
      <c r="G30" s="90"/>
      <c r="H30" s="90"/>
      <c r="I30" s="90"/>
      <c r="J30" s="90"/>
      <c r="K30" s="90"/>
      <c r="L30" s="90"/>
    </row>
    <row r="31" spans="1:12" x14ac:dyDescent="0.2">
      <c r="B31" s="90"/>
      <c r="C31" s="90"/>
      <c r="D31" s="320" t="s">
        <v>273</v>
      </c>
      <c r="E31" s="320"/>
      <c r="F31" s="320"/>
      <c r="G31" s="320"/>
      <c r="H31" s="320"/>
      <c r="I31" s="320"/>
      <c r="J31" s="320"/>
      <c r="K31" s="90"/>
      <c r="L31" s="90"/>
    </row>
    <row r="32" spans="1:12" x14ac:dyDescent="0.2">
      <c r="B32" s="90"/>
      <c r="C32" s="90"/>
      <c r="D32" s="90"/>
      <c r="E32" s="90"/>
      <c r="F32" s="90"/>
      <c r="G32" s="90"/>
      <c r="H32" s="90"/>
      <c r="I32" s="90"/>
      <c r="J32" s="90"/>
      <c r="K32" s="90"/>
      <c r="L32" s="90"/>
    </row>
    <row r="34" spans="1:12" x14ac:dyDescent="0.2">
      <c r="A34" s="126"/>
      <c r="B34" s="148"/>
      <c r="C34" s="148"/>
      <c r="D34" s="148"/>
      <c r="E34" s="150"/>
      <c r="F34" s="150"/>
      <c r="G34" s="150"/>
      <c r="H34" s="150"/>
      <c r="I34" s="150"/>
      <c r="J34" s="151"/>
      <c r="K34" s="152"/>
      <c r="L34" s="90"/>
    </row>
    <row r="35" spans="1:12" ht="15.75" x14ac:dyDescent="0.2">
      <c r="A35" s="126"/>
      <c r="B35" s="148"/>
      <c r="C35" s="319" t="s">
        <v>261</v>
      </c>
      <c r="D35" s="319"/>
      <c r="E35" s="319"/>
      <c r="F35" s="319"/>
      <c r="G35" s="319"/>
      <c r="H35" s="319"/>
      <c r="I35" s="319"/>
      <c r="J35" s="319"/>
      <c r="K35" s="319"/>
      <c r="L35" s="90"/>
    </row>
    <row r="36" spans="1:12" ht="15.75" x14ac:dyDescent="0.2">
      <c r="A36" s="126"/>
      <c r="B36" s="148"/>
      <c r="C36" s="230"/>
      <c r="D36" s="230"/>
      <c r="E36" s="150"/>
      <c r="F36" s="150"/>
      <c r="G36" s="150"/>
      <c r="H36" s="150"/>
      <c r="I36" s="150"/>
      <c r="J36" s="151"/>
      <c r="K36" s="152"/>
      <c r="L36" s="90"/>
    </row>
    <row r="37" spans="1:12" ht="13.5" thickBot="1" x14ac:dyDescent="0.25">
      <c r="B37" s="90"/>
      <c r="C37" s="129"/>
      <c r="D37" s="48"/>
      <c r="E37" s="133"/>
      <c r="F37" s="133"/>
      <c r="G37" s="133"/>
      <c r="H37" s="133"/>
      <c r="I37" s="133"/>
      <c r="J37" s="133"/>
      <c r="K37" s="102"/>
      <c r="L37" s="90"/>
    </row>
    <row r="38" spans="1:12" x14ac:dyDescent="0.2">
      <c r="B38" s="90"/>
      <c r="C38" s="138"/>
      <c r="E38" s="140" t="s">
        <v>240</v>
      </c>
      <c r="F38" s="140"/>
      <c r="G38" s="267"/>
      <c r="H38" s="267"/>
      <c r="I38" s="141"/>
      <c r="J38" s="141"/>
      <c r="K38" s="103"/>
      <c r="L38" s="90"/>
    </row>
    <row r="39" spans="1:12" x14ac:dyDescent="0.2">
      <c r="B39" s="90"/>
      <c r="C39" s="138"/>
      <c r="E39" s="139" t="s">
        <v>241</v>
      </c>
      <c r="F39" s="139" t="s">
        <v>242</v>
      </c>
      <c r="G39" s="139" t="s">
        <v>3</v>
      </c>
      <c r="H39" s="139" t="s">
        <v>243</v>
      </c>
      <c r="I39" s="307" t="s">
        <v>326</v>
      </c>
      <c r="J39" s="142"/>
      <c r="K39" s="103"/>
      <c r="L39" s="90"/>
    </row>
    <row r="40" spans="1:12" x14ac:dyDescent="0.2">
      <c r="B40" s="90"/>
      <c r="C40" s="138"/>
      <c r="E40" s="268"/>
      <c r="F40" s="268"/>
      <c r="G40" s="268"/>
      <c r="H40" s="268"/>
      <c r="I40" s="268"/>
      <c r="J40" s="142"/>
      <c r="K40" s="103"/>
      <c r="L40" s="90"/>
    </row>
    <row r="41" spans="1:12" ht="20.100000000000001" customHeight="1" x14ac:dyDescent="0.2">
      <c r="A41" s="46"/>
      <c r="B41" s="153"/>
      <c r="C41" s="134"/>
      <c r="D41" s="46"/>
      <c r="E41" s="269" t="s">
        <v>262</v>
      </c>
      <c r="F41" s="269" t="s">
        <v>251</v>
      </c>
      <c r="G41" s="270">
        <v>297</v>
      </c>
      <c r="H41" s="269" t="s">
        <v>259</v>
      </c>
      <c r="I41" s="269" t="s">
        <v>327</v>
      </c>
      <c r="K41" s="103"/>
      <c r="L41" s="90"/>
    </row>
    <row r="42" spans="1:12" ht="20.100000000000001" customHeight="1" x14ac:dyDescent="0.2">
      <c r="A42" s="46"/>
      <c r="B42" s="153"/>
      <c r="C42" s="134"/>
      <c r="D42" s="46"/>
      <c r="E42" s="271" t="s">
        <v>263</v>
      </c>
      <c r="F42" s="271" t="s">
        <v>251</v>
      </c>
      <c r="G42" s="272">
        <v>28</v>
      </c>
      <c r="H42" s="271" t="s">
        <v>259</v>
      </c>
      <c r="I42" s="271" t="s">
        <v>327</v>
      </c>
      <c r="K42" s="103"/>
      <c r="L42" s="90"/>
    </row>
    <row r="43" spans="1:12" ht="20.100000000000001" customHeight="1" x14ac:dyDescent="0.2">
      <c r="A43" s="46"/>
      <c r="B43" s="153"/>
      <c r="C43" s="134"/>
      <c r="D43" s="46"/>
      <c r="E43" s="271" t="s">
        <v>264</v>
      </c>
      <c r="F43" s="271" t="s">
        <v>251</v>
      </c>
      <c r="G43" s="272">
        <v>227</v>
      </c>
      <c r="H43" s="271" t="s">
        <v>259</v>
      </c>
      <c r="I43" s="271" t="s">
        <v>327</v>
      </c>
      <c r="K43" s="103"/>
      <c r="L43" s="90"/>
    </row>
    <row r="44" spans="1:12" ht="20.100000000000001" customHeight="1" x14ac:dyDescent="0.2">
      <c r="A44" s="46"/>
      <c r="B44" s="153"/>
      <c r="C44" s="134"/>
      <c r="D44" s="46"/>
      <c r="E44" s="271" t="s">
        <v>265</v>
      </c>
      <c r="F44" s="271" t="s">
        <v>251</v>
      </c>
      <c r="G44" s="272">
        <v>172</v>
      </c>
      <c r="H44" s="271" t="s">
        <v>259</v>
      </c>
      <c r="I44" s="271" t="s">
        <v>327</v>
      </c>
      <c r="K44" s="103"/>
      <c r="L44" s="90"/>
    </row>
    <row r="45" spans="1:12" ht="20.100000000000001" customHeight="1" x14ac:dyDescent="0.2">
      <c r="A45" s="46"/>
      <c r="B45" s="153"/>
      <c r="C45" s="134"/>
      <c r="D45" s="46"/>
      <c r="E45" s="271" t="s">
        <v>266</v>
      </c>
      <c r="F45" s="271" t="s">
        <v>251</v>
      </c>
      <c r="G45" s="272">
        <v>855</v>
      </c>
      <c r="H45" s="271" t="s">
        <v>259</v>
      </c>
      <c r="I45" s="271" t="s">
        <v>327</v>
      </c>
      <c r="K45" s="103"/>
      <c r="L45" s="90"/>
    </row>
    <row r="46" spans="1:12" ht="20.100000000000001" customHeight="1" x14ac:dyDescent="0.2">
      <c r="A46" s="46"/>
      <c r="B46" s="153"/>
      <c r="C46" s="134"/>
      <c r="D46" s="46"/>
      <c r="E46" s="271" t="s">
        <v>267</v>
      </c>
      <c r="F46" s="271" t="s">
        <v>251</v>
      </c>
      <c r="G46" s="272">
        <v>325</v>
      </c>
      <c r="H46" s="271" t="s">
        <v>259</v>
      </c>
      <c r="I46" s="271" t="s">
        <v>327</v>
      </c>
      <c r="K46" s="103"/>
      <c r="L46" s="90"/>
    </row>
    <row r="47" spans="1:12" ht="20.100000000000001" customHeight="1" x14ac:dyDescent="0.2">
      <c r="A47" s="46"/>
      <c r="B47" s="153"/>
      <c r="C47" s="134"/>
      <c r="D47" s="46"/>
      <c r="E47" s="271" t="s">
        <v>268</v>
      </c>
      <c r="F47" s="271" t="s">
        <v>251</v>
      </c>
      <c r="G47" s="272">
        <v>252</v>
      </c>
      <c r="H47" s="271" t="s">
        <v>259</v>
      </c>
      <c r="I47" s="271" t="s">
        <v>327</v>
      </c>
      <c r="K47" s="103"/>
      <c r="L47" s="90"/>
    </row>
    <row r="48" spans="1:12" ht="20.100000000000001" customHeight="1" x14ac:dyDescent="0.2">
      <c r="A48" s="46"/>
      <c r="B48" s="153"/>
      <c r="C48" s="134"/>
      <c r="D48" s="46"/>
      <c r="E48" s="271" t="s">
        <v>269</v>
      </c>
      <c r="F48" s="271" t="s">
        <v>251</v>
      </c>
      <c r="G48" s="272">
        <v>1013</v>
      </c>
      <c r="H48" s="271" t="s">
        <v>259</v>
      </c>
      <c r="I48" s="271" t="s">
        <v>327</v>
      </c>
      <c r="K48" s="103"/>
      <c r="L48" s="90"/>
    </row>
    <row r="49" spans="1:12" ht="20.100000000000001" customHeight="1" x14ac:dyDescent="0.2">
      <c r="A49" s="46"/>
      <c r="B49" s="153"/>
      <c r="C49" s="134"/>
      <c r="D49" s="46"/>
      <c r="E49" s="271" t="s">
        <v>270</v>
      </c>
      <c r="F49" s="271" t="s">
        <v>251</v>
      </c>
      <c r="G49" s="272">
        <v>6106</v>
      </c>
      <c r="H49" s="271" t="s">
        <v>259</v>
      </c>
      <c r="I49" s="271" t="s">
        <v>327</v>
      </c>
      <c r="K49" s="103"/>
      <c r="L49" s="90"/>
    </row>
    <row r="50" spans="1:12" ht="20.100000000000001" customHeight="1" x14ac:dyDescent="0.2">
      <c r="A50" s="46"/>
      <c r="B50" s="153"/>
      <c r="C50" s="134"/>
      <c r="D50" s="46"/>
      <c r="E50" s="271" t="s">
        <v>271</v>
      </c>
      <c r="F50" s="271" t="s">
        <v>251</v>
      </c>
      <c r="G50" s="272">
        <v>3023</v>
      </c>
      <c r="H50" s="271" t="s">
        <v>259</v>
      </c>
      <c r="I50" s="271" t="s">
        <v>327</v>
      </c>
      <c r="K50" s="103"/>
      <c r="L50" s="90"/>
    </row>
    <row r="51" spans="1:12" ht="20.100000000000001" customHeight="1" x14ac:dyDescent="0.2">
      <c r="A51" s="46"/>
      <c r="B51" s="153"/>
      <c r="C51" s="134"/>
      <c r="D51" s="46"/>
      <c r="E51" s="271" t="s">
        <v>272</v>
      </c>
      <c r="F51" s="271" t="s">
        <v>251</v>
      </c>
      <c r="G51" s="272">
        <v>190</v>
      </c>
      <c r="H51" s="271" t="s">
        <v>259</v>
      </c>
      <c r="I51" s="271" t="s">
        <v>327</v>
      </c>
      <c r="K51" s="103"/>
      <c r="L51" s="90"/>
    </row>
    <row r="52" spans="1:12" ht="20.100000000000001" customHeight="1" x14ac:dyDescent="0.2">
      <c r="A52" s="46"/>
      <c r="B52" s="153"/>
      <c r="C52" s="134"/>
      <c r="D52" s="46"/>
      <c r="E52" s="273" t="s">
        <v>244</v>
      </c>
      <c r="F52" s="273"/>
      <c r="G52" s="306">
        <f>SUM(G41:G51)</f>
        <v>12488</v>
      </c>
      <c r="H52" s="273"/>
      <c r="I52" s="273"/>
      <c r="K52" s="103"/>
      <c r="L52" s="90"/>
    </row>
    <row r="53" spans="1:12" x14ac:dyDescent="0.2">
      <c r="B53" s="90"/>
      <c r="C53" s="136"/>
      <c r="D53" s="137"/>
      <c r="E53" s="137"/>
      <c r="F53" s="137"/>
      <c r="G53" s="137"/>
      <c r="H53" s="137"/>
      <c r="I53" s="137"/>
      <c r="J53" s="137"/>
      <c r="K53" s="107"/>
      <c r="L53" s="90"/>
    </row>
    <row r="54" spans="1:12" x14ac:dyDescent="0.2">
      <c r="B54" s="90"/>
      <c r="C54" s="90"/>
      <c r="D54" s="90"/>
      <c r="E54" s="90"/>
      <c r="F54" s="90"/>
      <c r="G54" s="90"/>
      <c r="H54" s="90"/>
      <c r="I54" s="90"/>
      <c r="J54" s="90"/>
      <c r="K54" s="90"/>
      <c r="L54" s="90"/>
    </row>
    <row r="55" spans="1:12" x14ac:dyDescent="0.2">
      <c r="B55" s="90"/>
      <c r="C55" s="90"/>
      <c r="D55" s="320" t="s">
        <v>273</v>
      </c>
      <c r="E55" s="320"/>
      <c r="F55" s="320"/>
      <c r="G55" s="320"/>
      <c r="H55" s="320"/>
      <c r="I55" s="320"/>
      <c r="J55" s="320"/>
      <c r="K55" s="90"/>
      <c r="L55" s="90"/>
    </row>
    <row r="56" spans="1:12" x14ac:dyDescent="0.2">
      <c r="B56" s="90"/>
      <c r="C56" s="90"/>
      <c r="D56" s="90"/>
      <c r="E56" s="90"/>
      <c r="F56" s="90"/>
      <c r="G56" s="90"/>
      <c r="H56" s="90"/>
      <c r="I56" s="90"/>
      <c r="J56" s="90"/>
      <c r="K56" s="90"/>
      <c r="L56" s="90"/>
    </row>
  </sheetData>
  <sheetProtection algorithmName="SHA-512" hashValue="E8hQcb3GPrfsnW3o++wDis44vQbwgpE//L/B5HT1PuY1AoKBR1SfsesMtaN1qmaTOS2fBVkXw/SdNQSS/7p8hw==" saltValue="1+3vWqO7frGCzD4NI3DaXg==" spinCount="100000" sheet="1" objects="1" scenarios="1"/>
  <mergeCells count="4">
    <mergeCell ref="C6:K6"/>
    <mergeCell ref="D31:J31"/>
    <mergeCell ref="C35:K35"/>
    <mergeCell ref="D55:J55"/>
  </mergeCells>
  <phoneticPr fontId="7"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D0153-F64E-4BFF-A7B1-07302F7ED4A3}">
  <sheetPr>
    <tabColor theme="9" tint="0.39997558519241921"/>
    <pageSetUpPr fitToPage="1"/>
  </sheetPr>
  <dimension ref="A1:U143"/>
  <sheetViews>
    <sheetView showGridLines="0" tabSelected="1" zoomScale="85" zoomScaleNormal="85" zoomScaleSheetLayoutView="115" zoomScalePageLayoutView="40" workbookViewId="0">
      <selection activeCell="K5" sqref="K5"/>
    </sheetView>
  </sheetViews>
  <sheetFormatPr defaultColWidth="9.140625" defaultRowHeight="12.75" x14ac:dyDescent="0.2"/>
  <cols>
    <col min="1" max="2" width="2.7109375" customWidth="1"/>
    <col min="3" max="3" width="0.85546875" customWidth="1"/>
    <col min="4" max="4" width="2.7109375" customWidth="1"/>
    <col min="5" max="5" width="1.85546875" style="1" customWidth="1"/>
    <col min="6" max="6" width="42.7109375" customWidth="1"/>
    <col min="7" max="7" width="4.85546875" customWidth="1"/>
    <col min="8" max="8" width="15.7109375" customWidth="1"/>
    <col min="9" max="9" width="2.85546875" customWidth="1"/>
    <col min="10" max="10" width="0.85546875" customWidth="1"/>
    <col min="11" max="11" width="15.7109375" customWidth="1"/>
    <col min="12" max="12" width="2.85546875" customWidth="1"/>
    <col min="13" max="13" width="0.85546875" customWidth="1"/>
    <col min="14" max="15" width="2.7109375" customWidth="1"/>
    <col min="16" max="16" width="5.85546875" customWidth="1"/>
    <col min="17" max="17" width="6.85546875" customWidth="1"/>
    <col min="18" max="18" width="7" customWidth="1"/>
  </cols>
  <sheetData>
    <row r="1" spans="1:21" ht="15" customHeight="1" x14ac:dyDescent="0.2">
      <c r="E1" s="44"/>
    </row>
    <row r="2" spans="1:21" ht="30" customHeight="1" x14ac:dyDescent="0.4">
      <c r="B2" s="167" t="s">
        <v>26</v>
      </c>
      <c r="D2" s="161"/>
      <c r="E2" s="44"/>
    </row>
    <row r="3" spans="1:21" ht="14.25" customHeight="1" x14ac:dyDescent="0.2">
      <c r="B3" s="160" t="s">
        <v>424</v>
      </c>
      <c r="D3" s="161"/>
      <c r="E3" s="44"/>
    </row>
    <row r="4" spans="1:21" ht="15" customHeight="1" thickBot="1" x14ac:dyDescent="0.25">
      <c r="B4" s="160"/>
      <c r="D4" s="161"/>
      <c r="E4" s="44"/>
    </row>
    <row r="5" spans="1:21" ht="30" customHeight="1" thickTop="1" thickBot="1" x14ac:dyDescent="0.25">
      <c r="B5" s="321" t="s">
        <v>291</v>
      </c>
      <c r="C5" s="321"/>
      <c r="D5" s="321"/>
      <c r="E5" s="321"/>
      <c r="F5" s="321"/>
      <c r="G5" s="321"/>
      <c r="H5" s="321"/>
      <c r="I5" s="127"/>
      <c r="J5" s="127"/>
      <c r="K5" s="275" t="s">
        <v>292</v>
      </c>
      <c r="L5" s="127"/>
      <c r="M5" s="127"/>
      <c r="N5" s="127"/>
    </row>
    <row r="6" spans="1:21" ht="35.25" customHeight="1" thickTop="1" thickBot="1" x14ac:dyDescent="0.25">
      <c r="B6" s="160"/>
      <c r="D6" s="161"/>
      <c r="E6" s="44"/>
    </row>
    <row r="7" spans="1:21" ht="24" customHeight="1" thickTop="1" thickBot="1" x14ac:dyDescent="0.25">
      <c r="B7" s="166" t="s">
        <v>27</v>
      </c>
      <c r="D7" s="147"/>
      <c r="E7" s="127"/>
      <c r="K7" s="235" t="s">
        <v>19</v>
      </c>
    </row>
    <row r="8" spans="1:21" ht="15" customHeight="1" thickTop="1" x14ac:dyDescent="0.2">
      <c r="C8" s="160"/>
      <c r="D8" s="161"/>
      <c r="E8" s="44"/>
    </row>
    <row r="9" spans="1:21" ht="27.75" customHeight="1" x14ac:dyDescent="0.2">
      <c r="B9" s="277"/>
      <c r="C9" s="278" t="s">
        <v>284</v>
      </c>
      <c r="D9" s="279"/>
      <c r="E9" s="280"/>
      <c r="F9" s="281"/>
      <c r="G9" s="282"/>
      <c r="H9" s="282"/>
      <c r="I9" s="282"/>
      <c r="J9" s="282"/>
      <c r="K9" s="282"/>
      <c r="L9" s="282"/>
      <c r="M9" s="282"/>
      <c r="N9" s="283"/>
    </row>
    <row r="10" spans="1:21" s="126" customFormat="1" ht="12" customHeight="1" x14ac:dyDescent="0.2">
      <c r="B10" s="148"/>
      <c r="C10" s="148"/>
      <c r="D10" s="148"/>
      <c r="E10" s="149"/>
      <c r="F10" s="229"/>
      <c r="G10" s="229"/>
      <c r="H10" s="150"/>
      <c r="I10" s="151"/>
      <c r="J10" s="151"/>
      <c r="K10" s="151"/>
      <c r="L10" s="152"/>
      <c r="M10" s="152"/>
      <c r="N10" s="90"/>
      <c r="O10"/>
      <c r="P10"/>
      <c r="Q10"/>
      <c r="R10"/>
      <c r="S10"/>
      <c r="T10"/>
      <c r="U10"/>
    </row>
    <row r="11" spans="1:21" s="126" customFormat="1" ht="18" customHeight="1" x14ac:dyDescent="0.2">
      <c r="B11" s="148"/>
      <c r="C11" s="319" t="s">
        <v>285</v>
      </c>
      <c r="D11" s="319"/>
      <c r="E11" s="319"/>
      <c r="F11" s="319"/>
      <c r="G11" s="319"/>
      <c r="H11" s="319"/>
      <c r="I11" s="319"/>
      <c r="J11" s="319"/>
      <c r="K11" s="319"/>
      <c r="L11" s="319"/>
      <c r="M11" s="319"/>
      <c r="N11" s="90"/>
      <c r="O11"/>
      <c r="P11"/>
      <c r="Q11"/>
      <c r="R11"/>
      <c r="S11"/>
      <c r="T11"/>
      <c r="U11"/>
    </row>
    <row r="12" spans="1:21" s="126" customFormat="1" ht="13.5" customHeight="1" x14ac:dyDescent="0.2">
      <c r="B12" s="148"/>
      <c r="C12" s="230"/>
      <c r="D12" s="230"/>
      <c r="E12" s="149"/>
      <c r="F12" s="231"/>
      <c r="G12" s="229"/>
      <c r="H12" s="150"/>
      <c r="I12" s="151"/>
      <c r="J12" s="151"/>
      <c r="K12" s="151"/>
      <c r="L12" s="152"/>
      <c r="M12" s="152"/>
      <c r="N12" s="90"/>
      <c r="O12"/>
      <c r="P12"/>
      <c r="Q12"/>
      <c r="R12"/>
      <c r="S12"/>
      <c r="T12"/>
      <c r="U12"/>
    </row>
    <row r="13" spans="1:21" ht="21.75" customHeight="1" thickBot="1" x14ac:dyDescent="0.25">
      <c r="B13" s="90"/>
      <c r="C13" s="129"/>
      <c r="D13" s="48"/>
      <c r="E13" s="130"/>
      <c r="F13" s="131"/>
      <c r="G13" s="132"/>
      <c r="H13" s="133"/>
      <c r="I13" s="133"/>
      <c r="J13" s="133"/>
      <c r="K13" s="133"/>
      <c r="L13" s="48"/>
      <c r="M13" s="102"/>
      <c r="N13" s="90"/>
    </row>
    <row r="14" spans="1:21" ht="15" customHeight="1" x14ac:dyDescent="0.2">
      <c r="B14" s="90"/>
      <c r="C14" s="138"/>
      <c r="E14" s="140" t="s">
        <v>9</v>
      </c>
      <c r="F14" s="144"/>
      <c r="G14" s="145"/>
      <c r="H14" s="146"/>
      <c r="I14" s="141"/>
      <c r="J14" s="141"/>
      <c r="K14" s="140" t="s">
        <v>13</v>
      </c>
      <c r="M14" s="103"/>
      <c r="N14" s="90"/>
    </row>
    <row r="15" spans="1:21" ht="23.25" customHeight="1" thickBot="1" x14ac:dyDescent="0.25">
      <c r="B15" s="90"/>
      <c r="C15" s="138"/>
      <c r="E15" s="143" t="s">
        <v>12</v>
      </c>
      <c r="F15" s="139"/>
      <c r="G15" s="47"/>
      <c r="H15" s="139" t="s">
        <v>3</v>
      </c>
      <c r="I15" s="142"/>
      <c r="J15" s="142"/>
      <c r="K15" s="139" t="s">
        <v>3</v>
      </c>
      <c r="M15" s="103"/>
      <c r="N15" s="90"/>
    </row>
    <row r="16" spans="1:21" ht="24.95" customHeight="1" thickTop="1" thickBot="1" x14ac:dyDescent="0.25">
      <c r="A16" s="46"/>
      <c r="B16" s="153"/>
      <c r="C16" s="134"/>
      <c r="D16" s="46"/>
      <c r="E16" s="325" t="s">
        <v>331</v>
      </c>
      <c r="F16" s="325"/>
      <c r="H16" s="264">
        <f>SUM(H17:H18)</f>
        <v>5258.3840206185569</v>
      </c>
      <c r="K16" s="264">
        <f>SUM(K17:K18)</f>
        <v>0</v>
      </c>
      <c r="M16" s="103"/>
      <c r="N16" s="90"/>
    </row>
    <row r="17" spans="1:21" ht="24.95" customHeight="1" thickTop="1" thickBot="1" x14ac:dyDescent="0.25">
      <c r="A17" s="46"/>
      <c r="B17" s="153"/>
      <c r="C17" s="134"/>
      <c r="D17" s="46"/>
      <c r="E17"/>
      <c r="F17" t="s">
        <v>245</v>
      </c>
      <c r="G17" s="38"/>
      <c r="H17" s="13">
        <f>SUM('A - CZR'!I17:I225)</f>
        <v>4883.3840206185569</v>
      </c>
      <c r="K17" s="13">
        <f>SUM('A - CZR'!O17:O247)</f>
        <v>0</v>
      </c>
      <c r="M17" s="103"/>
      <c r="N17" s="90"/>
    </row>
    <row r="18" spans="1:21" s="126" customFormat="1" ht="24.95" customHeight="1" thickTop="1" thickBot="1" x14ac:dyDescent="0.25">
      <c r="A18" s="190"/>
      <c r="B18" s="217"/>
      <c r="C18" s="218"/>
      <c r="D18" s="190"/>
      <c r="F18" s="126" t="s">
        <v>246</v>
      </c>
      <c r="G18" s="190"/>
      <c r="H18" s="13">
        <f>SUM('A - CZR OSTALI PROGRAMI'!I17:I23)</f>
        <v>375</v>
      </c>
      <c r="K18" s="13">
        <f>SUM('A - CZR OSTALI PROGRAMI'!O17:O77)</f>
        <v>0</v>
      </c>
      <c r="M18" s="122"/>
      <c r="N18" s="148"/>
    </row>
    <row r="19" spans="1:21" ht="24.95" customHeight="1" thickTop="1" thickBot="1" x14ac:dyDescent="0.25">
      <c r="A19" s="46"/>
      <c r="B19" s="153"/>
      <c r="C19" s="134"/>
      <c r="D19" s="46"/>
      <c r="E19" s="326" t="s">
        <v>149</v>
      </c>
      <c r="F19" s="326"/>
      <c r="G19" s="38"/>
      <c r="H19" s="290"/>
      <c r="K19" s="128"/>
      <c r="M19" s="103"/>
      <c r="N19" s="90"/>
    </row>
    <row r="20" spans="1:21" ht="9" customHeight="1" thickTop="1" x14ac:dyDescent="0.2">
      <c r="B20" s="90"/>
      <c r="C20" s="136"/>
      <c r="D20" s="137"/>
      <c r="E20" s="137"/>
      <c r="F20" s="137"/>
      <c r="G20" s="137"/>
      <c r="H20" s="137"/>
      <c r="I20" s="137"/>
      <c r="J20" s="137"/>
      <c r="K20" s="137"/>
      <c r="L20" s="137"/>
      <c r="M20" s="107"/>
      <c r="N20" s="90"/>
    </row>
    <row r="21" spans="1:21" ht="15.75" customHeight="1" x14ac:dyDescent="0.2">
      <c r="B21" s="90"/>
      <c r="C21" s="90"/>
      <c r="D21" s="90"/>
      <c r="E21" s="90"/>
      <c r="F21" s="90"/>
      <c r="G21" s="90"/>
      <c r="H21" s="90"/>
      <c r="I21" s="90"/>
      <c r="J21" s="90"/>
      <c r="K21" s="90"/>
      <c r="L21" s="90"/>
      <c r="M21" s="90"/>
      <c r="N21" s="90"/>
    </row>
    <row r="22" spans="1:21" s="158" customFormat="1" ht="15" customHeight="1" x14ac:dyDescent="0.2">
      <c r="B22" s="227"/>
      <c r="C22" s="227"/>
      <c r="D22" s="227"/>
      <c r="E22" s="327" t="s">
        <v>14</v>
      </c>
      <c r="F22" s="327"/>
      <c r="G22" s="227"/>
      <c r="H22" s="228" t="s">
        <v>415</v>
      </c>
      <c r="I22" s="228"/>
      <c r="J22" s="228"/>
      <c r="K22" s="228" t="e">
        <f>$K$16/$K$19</f>
        <v>#DIV/0!</v>
      </c>
      <c r="L22" s="227"/>
      <c r="M22" s="227"/>
      <c r="N22" s="227"/>
    </row>
    <row r="23" spans="1:21" s="126" customFormat="1" ht="12" customHeight="1" x14ac:dyDescent="0.2">
      <c r="B23" s="148"/>
      <c r="C23" s="148"/>
      <c r="D23" s="148"/>
      <c r="E23" s="149"/>
      <c r="F23" s="229"/>
      <c r="G23" s="229"/>
      <c r="H23" s="150"/>
      <c r="I23" s="151"/>
      <c r="J23" s="151"/>
      <c r="K23" s="151"/>
      <c r="L23" s="152"/>
      <c r="M23" s="152"/>
      <c r="N23" s="90"/>
      <c r="O23"/>
      <c r="P23"/>
      <c r="Q23"/>
      <c r="R23"/>
      <c r="S23"/>
      <c r="T23"/>
      <c r="U23"/>
    </row>
    <row r="24" spans="1:21" s="126" customFormat="1" ht="12" customHeight="1" x14ac:dyDescent="0.2">
      <c r="B24" s="148"/>
      <c r="C24" s="148"/>
      <c r="D24" s="148"/>
      <c r="E24" s="324" t="s">
        <v>414</v>
      </c>
      <c r="F24" s="324"/>
      <c r="G24" s="324"/>
      <c r="H24" s="324"/>
      <c r="I24" s="324"/>
      <c r="J24" s="324"/>
      <c r="K24" s="324"/>
      <c r="L24" s="152"/>
      <c r="M24" s="152"/>
      <c r="N24" s="90"/>
      <c r="O24"/>
      <c r="P24"/>
      <c r="Q24"/>
      <c r="R24"/>
      <c r="S24"/>
      <c r="T24"/>
      <c r="U24"/>
    </row>
    <row r="25" spans="1:21" s="126" customFormat="1" ht="16.5" customHeight="1" x14ac:dyDescent="0.2">
      <c r="B25" s="148"/>
      <c r="C25" s="148"/>
      <c r="D25" s="148"/>
      <c r="E25" s="324"/>
      <c r="F25" s="324"/>
      <c r="G25" s="324"/>
      <c r="H25" s="324"/>
      <c r="I25" s="324"/>
      <c r="J25" s="324"/>
      <c r="K25" s="324"/>
      <c r="L25" s="152"/>
      <c r="M25" s="152"/>
      <c r="N25" s="90"/>
      <c r="O25"/>
      <c r="P25"/>
      <c r="Q25"/>
      <c r="R25"/>
      <c r="S25"/>
      <c r="T25"/>
      <c r="U25"/>
    </row>
    <row r="26" spans="1:21" s="126" customFormat="1" ht="12" customHeight="1" x14ac:dyDescent="0.2">
      <c r="B26" s="148"/>
      <c r="C26" s="148"/>
      <c r="D26" s="148"/>
      <c r="E26" s="149"/>
      <c r="F26" s="229"/>
      <c r="G26" s="229"/>
      <c r="H26" s="150"/>
      <c r="I26" s="151"/>
      <c r="J26" s="151"/>
      <c r="K26" s="151"/>
      <c r="L26" s="152"/>
      <c r="M26" s="152"/>
      <c r="N26" s="90"/>
      <c r="O26"/>
      <c r="P26"/>
      <c r="Q26"/>
      <c r="R26"/>
      <c r="S26"/>
      <c r="T26"/>
      <c r="U26"/>
    </row>
    <row r="27" spans="1:21" s="126" customFormat="1" ht="18" customHeight="1" x14ac:dyDescent="0.2">
      <c r="B27" s="148"/>
      <c r="C27" s="319" t="s">
        <v>286</v>
      </c>
      <c r="D27" s="319"/>
      <c r="E27" s="319"/>
      <c r="F27" s="319"/>
      <c r="G27" s="319"/>
      <c r="H27" s="319"/>
      <c r="I27" s="319"/>
      <c r="J27" s="319"/>
      <c r="K27" s="319"/>
      <c r="L27" s="319"/>
      <c r="M27" s="319"/>
      <c r="N27" s="90"/>
      <c r="O27"/>
      <c r="P27"/>
      <c r="Q27"/>
      <c r="R27"/>
      <c r="S27"/>
      <c r="T27"/>
      <c r="U27"/>
    </row>
    <row r="28" spans="1:21" s="126" customFormat="1" ht="13.5" customHeight="1" x14ac:dyDescent="0.2">
      <c r="B28" s="148"/>
      <c r="C28" s="230"/>
      <c r="D28" s="230"/>
      <c r="E28" s="149"/>
      <c r="F28" s="231"/>
      <c r="G28" s="229"/>
      <c r="H28" s="150"/>
      <c r="I28" s="151"/>
      <c r="J28" s="151"/>
      <c r="K28" s="151"/>
      <c r="L28" s="152"/>
      <c r="M28" s="152"/>
      <c r="N28" s="90"/>
      <c r="O28"/>
      <c r="P28"/>
      <c r="Q28"/>
      <c r="R28"/>
      <c r="S28"/>
      <c r="T28"/>
      <c r="U28"/>
    </row>
    <row r="29" spans="1:21" ht="21.75" customHeight="1" thickBot="1" x14ac:dyDescent="0.25">
      <c r="B29" s="90"/>
      <c r="C29" s="129"/>
      <c r="D29" s="48"/>
      <c r="E29" s="130"/>
      <c r="F29" s="131"/>
      <c r="G29" s="132"/>
      <c r="H29" s="133"/>
      <c r="I29" s="133"/>
      <c r="J29" s="133"/>
      <c r="K29" s="133"/>
      <c r="L29" s="48"/>
      <c r="M29" s="102"/>
      <c r="N29" s="90"/>
    </row>
    <row r="30" spans="1:21" ht="15" customHeight="1" x14ac:dyDescent="0.2">
      <c r="B30" s="90"/>
      <c r="C30" s="138"/>
      <c r="E30" s="140" t="s">
        <v>9</v>
      </c>
      <c r="F30" s="144"/>
      <c r="G30" s="145"/>
      <c r="H30" s="146"/>
      <c r="I30" s="141"/>
      <c r="J30" s="141"/>
      <c r="K30" s="140" t="s">
        <v>13</v>
      </c>
      <c r="M30" s="103"/>
      <c r="N30" s="90"/>
    </row>
    <row r="31" spans="1:21" ht="23.25" customHeight="1" thickBot="1" x14ac:dyDescent="0.25">
      <c r="B31" s="90"/>
      <c r="C31" s="138"/>
      <c r="E31" s="143" t="s">
        <v>12</v>
      </c>
      <c r="F31" s="139"/>
      <c r="G31" s="47"/>
      <c r="H31" s="139" t="s">
        <v>3</v>
      </c>
      <c r="I31" s="142"/>
      <c r="J31" s="142"/>
      <c r="K31" s="139" t="s">
        <v>3</v>
      </c>
      <c r="M31" s="103"/>
      <c r="N31" s="90"/>
    </row>
    <row r="32" spans="1:21" s="126" customFormat="1" ht="24.95" customHeight="1" thickTop="1" thickBot="1" x14ac:dyDescent="0.25">
      <c r="A32" s="190"/>
      <c r="B32" s="217"/>
      <c r="C32" s="218"/>
      <c r="D32" s="190"/>
      <c r="E32" s="328" t="s">
        <v>11</v>
      </c>
      <c r="F32" s="328"/>
      <c r="H32" s="264">
        <f>SUM('B - OŠ DOB'!I19:I212)</f>
        <v>5761.6871134020621</v>
      </c>
      <c r="K32" s="264">
        <f>SUM('B - OŠ DOB'!N19:N236)</f>
        <v>0</v>
      </c>
      <c r="M32" s="122"/>
      <c r="N32" s="148"/>
    </row>
    <row r="33" spans="1:21" s="126" customFormat="1" ht="24.95" customHeight="1" thickTop="1" thickBot="1" x14ac:dyDescent="0.25">
      <c r="A33" s="190"/>
      <c r="B33" s="217"/>
      <c r="C33" s="218"/>
      <c r="D33" s="190"/>
      <c r="E33" s="321" t="s">
        <v>149</v>
      </c>
      <c r="F33" s="321"/>
      <c r="G33" s="190"/>
      <c r="H33" s="290"/>
      <c r="K33" s="128"/>
      <c r="M33" s="122"/>
      <c r="N33" s="148"/>
    </row>
    <row r="34" spans="1:21" ht="9.75" customHeight="1" thickTop="1" x14ac:dyDescent="0.2">
      <c r="B34" s="90"/>
      <c r="C34" s="136"/>
      <c r="D34" s="137"/>
      <c r="E34" s="137"/>
      <c r="F34" s="137"/>
      <c r="G34" s="137"/>
      <c r="H34" s="137"/>
      <c r="I34" s="137"/>
      <c r="J34" s="137"/>
      <c r="K34" s="137"/>
      <c r="L34" s="137"/>
      <c r="M34" s="107"/>
      <c r="N34" s="90"/>
    </row>
    <row r="35" spans="1:21" ht="15" customHeight="1" x14ac:dyDescent="0.2">
      <c r="B35" s="90"/>
      <c r="C35" s="90"/>
      <c r="D35" s="90"/>
      <c r="E35" s="90"/>
      <c r="F35" s="90"/>
      <c r="G35" s="90"/>
      <c r="H35" s="90"/>
      <c r="I35" s="90"/>
      <c r="J35" s="90"/>
      <c r="K35" s="90"/>
      <c r="L35" s="90"/>
      <c r="M35" s="90"/>
      <c r="N35" s="90"/>
    </row>
    <row r="36" spans="1:21" s="158" customFormat="1" ht="15" customHeight="1" x14ac:dyDescent="0.2">
      <c r="B36" s="227"/>
      <c r="C36" s="227"/>
      <c r="D36" s="227"/>
      <c r="E36" s="327" t="s">
        <v>14</v>
      </c>
      <c r="F36" s="327"/>
      <c r="G36" s="227"/>
      <c r="H36" s="228">
        <v>0.75</v>
      </c>
      <c r="I36" s="228"/>
      <c r="J36" s="228"/>
      <c r="K36" s="228" t="e">
        <f>$K$32/$K$33</f>
        <v>#DIV/0!</v>
      </c>
      <c r="L36" s="227"/>
      <c r="M36" s="227"/>
      <c r="N36" s="227"/>
    </row>
    <row r="37" spans="1:21" ht="15" customHeight="1" x14ac:dyDescent="0.2">
      <c r="B37" s="90"/>
      <c r="C37" s="90"/>
      <c r="D37" s="90"/>
      <c r="E37" s="90"/>
      <c r="F37" s="90"/>
      <c r="G37" s="90"/>
      <c r="H37" s="90"/>
      <c r="I37" s="90"/>
      <c r="J37" s="90"/>
      <c r="K37" s="90"/>
      <c r="L37" s="90"/>
      <c r="M37" s="90"/>
      <c r="N37" s="90"/>
    </row>
    <row r="38" spans="1:21" ht="15" customHeight="1" x14ac:dyDescent="0.2">
      <c r="E38"/>
    </row>
    <row r="39" spans="1:21" ht="27.75" customHeight="1" x14ac:dyDescent="0.2">
      <c r="B39" s="277"/>
      <c r="C39" s="278" t="s">
        <v>287</v>
      </c>
      <c r="D39" s="279"/>
      <c r="E39" s="280"/>
      <c r="F39" s="281"/>
      <c r="G39" s="282"/>
      <c r="H39" s="282"/>
      <c r="I39" s="282"/>
      <c r="J39" s="282"/>
      <c r="K39" s="282"/>
      <c r="L39" s="282"/>
      <c r="M39" s="282"/>
      <c r="N39" s="283"/>
    </row>
    <row r="40" spans="1:21" s="126" customFormat="1" ht="15.75" customHeight="1" x14ac:dyDescent="0.2">
      <c r="B40" s="148"/>
      <c r="C40" s="148"/>
      <c r="D40" s="148"/>
      <c r="E40" s="149"/>
      <c r="F40" s="229"/>
      <c r="G40" s="229"/>
      <c r="H40" s="150"/>
      <c r="I40" s="151"/>
      <c r="J40" s="151"/>
      <c r="K40" s="151"/>
      <c r="L40" s="152"/>
      <c r="M40" s="152"/>
      <c r="N40" s="90"/>
      <c r="O40"/>
      <c r="P40"/>
      <c r="Q40"/>
      <c r="R40"/>
      <c r="S40"/>
      <c r="T40"/>
      <c r="U40"/>
    </row>
    <row r="41" spans="1:21" s="126" customFormat="1" ht="13.5" customHeight="1" x14ac:dyDescent="0.2">
      <c r="B41" s="148"/>
      <c r="C41" s="230"/>
      <c r="D41" s="230"/>
      <c r="E41" s="149"/>
      <c r="F41" s="231"/>
      <c r="G41" s="229"/>
      <c r="H41" s="150"/>
      <c r="I41" s="151"/>
      <c r="J41" s="151"/>
      <c r="K41" s="151"/>
      <c r="L41" s="233"/>
      <c r="M41" s="233"/>
      <c r="N41" s="90"/>
      <c r="O41"/>
      <c r="P41"/>
      <c r="Q41"/>
      <c r="R41"/>
      <c r="S41"/>
      <c r="T41"/>
      <c r="U41"/>
    </row>
    <row r="42" spans="1:21" ht="21.75" customHeight="1" thickBot="1" x14ac:dyDescent="0.25">
      <c r="B42" s="90"/>
      <c r="C42" s="129"/>
      <c r="D42" s="48"/>
      <c r="E42" s="130"/>
      <c r="F42" s="131"/>
      <c r="G42" s="132"/>
      <c r="H42" s="133"/>
      <c r="I42" s="133"/>
      <c r="J42" s="133"/>
      <c r="K42" s="133"/>
      <c r="M42" s="102"/>
      <c r="N42" s="90"/>
    </row>
    <row r="43" spans="1:21" ht="15" customHeight="1" x14ac:dyDescent="0.2">
      <c r="B43" s="90"/>
      <c r="C43" s="138"/>
      <c r="E43" s="140" t="s">
        <v>9</v>
      </c>
      <c r="F43" s="144"/>
      <c r="G43" s="145"/>
      <c r="H43" s="146"/>
      <c r="I43" s="141"/>
      <c r="J43" s="141"/>
      <c r="K43" s="140" t="s">
        <v>13</v>
      </c>
      <c r="M43" s="103"/>
      <c r="N43" s="90"/>
    </row>
    <row r="44" spans="1:21" ht="23.25" customHeight="1" thickBot="1" x14ac:dyDescent="0.25">
      <c r="B44" s="90"/>
      <c r="C44" s="138"/>
      <c r="E44" s="143" t="s">
        <v>12</v>
      </c>
      <c r="F44" s="139"/>
      <c r="G44" s="47"/>
      <c r="H44" s="139" t="s">
        <v>3</v>
      </c>
      <c r="I44" s="142"/>
      <c r="J44" s="142"/>
      <c r="K44" s="139" t="s">
        <v>3</v>
      </c>
      <c r="M44" s="103"/>
      <c r="N44" s="90"/>
    </row>
    <row r="45" spans="1:21" ht="20.100000000000001" customHeight="1" thickTop="1" thickBot="1" x14ac:dyDescent="0.25">
      <c r="A45" s="46"/>
      <c r="B45" s="153"/>
      <c r="C45" s="134"/>
      <c r="D45" s="46"/>
      <c r="E45" s="135" t="s">
        <v>247</v>
      </c>
      <c r="H45" s="290"/>
      <c r="K45" s="264">
        <f>SUM('A - CZR ZUNANJE POVRŠINE'!N17:N29)</f>
        <v>0</v>
      </c>
      <c r="M45" s="103"/>
      <c r="N45" s="90"/>
    </row>
    <row r="46" spans="1:21" ht="20.100000000000001" customHeight="1" thickTop="1" thickBot="1" x14ac:dyDescent="0.25">
      <c r="A46" s="46"/>
      <c r="B46" s="153"/>
      <c r="C46" s="134"/>
      <c r="D46" s="46"/>
      <c r="E46" s="135" t="s">
        <v>248</v>
      </c>
      <c r="G46" s="126" t="s">
        <v>298</v>
      </c>
      <c r="H46" s="13">
        <f>SUM('B - OŠ DOB ZUNANJE POVRŠINE'!$I$19:$I$21)</f>
        <v>5090.7</v>
      </c>
      <c r="K46" s="264">
        <f>SUM('B - OŠ DOB ZUNANJE POVRŠINE'!N17:N33)</f>
        <v>0</v>
      </c>
      <c r="M46" s="103"/>
      <c r="N46" s="90"/>
    </row>
    <row r="47" spans="1:21" ht="9.9499999999999993" customHeight="1" thickTop="1" x14ac:dyDescent="0.2">
      <c r="A47" s="46"/>
      <c r="B47" s="153"/>
      <c r="C47" s="134"/>
      <c r="D47" s="46"/>
      <c r="E47" s="135"/>
      <c r="G47" s="38"/>
      <c r="M47" s="103"/>
      <c r="N47" s="90"/>
    </row>
    <row r="48" spans="1:21" ht="20.100000000000001" customHeight="1" thickBot="1" x14ac:dyDescent="0.25">
      <c r="A48" s="46"/>
      <c r="B48" s="153"/>
      <c r="C48" s="134"/>
      <c r="D48" s="46"/>
      <c r="E48"/>
      <c r="H48" s="139" t="s">
        <v>18</v>
      </c>
      <c r="K48" s="139" t="s">
        <v>18</v>
      </c>
      <c r="M48" s="103"/>
      <c r="N48" s="90"/>
    </row>
    <row r="49" spans="1:14" ht="20.100000000000001" customHeight="1" thickTop="1" thickBot="1" x14ac:dyDescent="0.25">
      <c r="A49" s="46"/>
      <c r="B49" s="153"/>
      <c r="C49" s="134"/>
      <c r="D49" s="46"/>
      <c r="E49" s="135" t="s">
        <v>379</v>
      </c>
      <c r="G49" s="38"/>
      <c r="H49" s="276">
        <v>103</v>
      </c>
      <c r="K49" s="276">
        <f>SUM(K50:K52)</f>
        <v>0</v>
      </c>
      <c r="M49" s="103"/>
      <c r="N49" s="90"/>
    </row>
    <row r="50" spans="1:14" ht="20.100000000000001" customHeight="1" thickTop="1" thickBot="1" x14ac:dyDescent="0.25">
      <c r="A50" s="46"/>
      <c r="B50" s="153"/>
      <c r="C50" s="134"/>
      <c r="D50" s="46"/>
      <c r="E50" s="135"/>
      <c r="F50" t="s">
        <v>249</v>
      </c>
      <c r="G50" s="38"/>
      <c r="H50" s="197"/>
      <c r="K50" s="154"/>
      <c r="M50" s="103"/>
      <c r="N50" s="90"/>
    </row>
    <row r="51" spans="1:14" ht="20.100000000000001" customHeight="1" thickTop="1" thickBot="1" x14ac:dyDescent="0.25">
      <c r="A51" s="46"/>
      <c r="B51" s="153"/>
      <c r="C51" s="134"/>
      <c r="D51" s="46"/>
      <c r="E51" s="135"/>
      <c r="F51" t="s">
        <v>250</v>
      </c>
      <c r="G51" s="38"/>
      <c r="H51" s="197"/>
      <c r="K51" s="154"/>
      <c r="M51" s="103"/>
      <c r="N51" s="90"/>
    </row>
    <row r="52" spans="1:14" ht="20.100000000000001" customHeight="1" thickTop="1" thickBot="1" x14ac:dyDescent="0.25">
      <c r="A52" s="46"/>
      <c r="B52" s="153"/>
      <c r="C52" s="134"/>
      <c r="D52" s="46"/>
      <c r="E52" s="135"/>
      <c r="F52" t="s">
        <v>274</v>
      </c>
      <c r="G52" s="38"/>
      <c r="H52" s="197"/>
      <c r="K52" s="154"/>
      <c r="M52" s="103"/>
      <c r="N52" s="90"/>
    </row>
    <row r="53" spans="1:14" ht="20.100000000000001" customHeight="1" thickTop="1" thickBot="1" x14ac:dyDescent="0.25">
      <c r="A53" s="46"/>
      <c r="B53" s="153"/>
      <c r="C53" s="134"/>
      <c r="D53" s="46"/>
      <c r="E53" s="135" t="s">
        <v>382</v>
      </c>
      <c r="G53" s="38"/>
      <c r="H53" s="276">
        <v>13</v>
      </c>
      <c r="K53" s="276">
        <f>SUM(K54:K56)</f>
        <v>0</v>
      </c>
      <c r="M53" s="103"/>
      <c r="N53" s="90"/>
    </row>
    <row r="54" spans="1:14" ht="20.100000000000001" customHeight="1" thickTop="1" thickBot="1" x14ac:dyDescent="0.25">
      <c r="A54" s="46"/>
      <c r="B54" s="153"/>
      <c r="C54" s="134"/>
      <c r="D54" s="46"/>
      <c r="E54" s="135" t="s">
        <v>275</v>
      </c>
      <c r="G54" s="38"/>
      <c r="H54" s="276">
        <v>6</v>
      </c>
      <c r="K54" s="276">
        <f>SUM(K55:K56)</f>
        <v>0</v>
      </c>
      <c r="M54" s="103"/>
      <c r="N54" s="90"/>
    </row>
    <row r="55" spans="1:14" ht="20.100000000000001" customHeight="1" thickTop="1" thickBot="1" x14ac:dyDescent="0.25">
      <c r="A55" s="46"/>
      <c r="B55" s="153"/>
      <c r="C55" s="134"/>
      <c r="D55" s="46"/>
      <c r="E55" s="135"/>
      <c r="F55" t="s">
        <v>249</v>
      </c>
      <c r="G55" s="38"/>
      <c r="H55" s="197"/>
      <c r="K55" s="154"/>
      <c r="M55" s="103"/>
      <c r="N55" s="90"/>
    </row>
    <row r="56" spans="1:14" ht="20.100000000000001" customHeight="1" thickTop="1" thickBot="1" x14ac:dyDescent="0.25">
      <c r="A56" s="46"/>
      <c r="B56" s="153"/>
      <c r="C56" s="134"/>
      <c r="D56" s="46"/>
      <c r="E56" s="135"/>
      <c r="F56" t="s">
        <v>250</v>
      </c>
      <c r="G56" s="38"/>
      <c r="H56" s="197"/>
      <c r="K56" s="154"/>
      <c r="M56" s="103"/>
      <c r="N56" s="90"/>
    </row>
    <row r="57" spans="1:14" ht="20.100000000000001" customHeight="1" thickTop="1" thickBot="1" x14ac:dyDescent="0.25">
      <c r="A57" s="46"/>
      <c r="B57" s="153"/>
      <c r="C57" s="134"/>
      <c r="D57" s="46"/>
      <c r="E57" s="135" t="s">
        <v>276</v>
      </c>
      <c r="G57" s="38"/>
      <c r="H57" s="276">
        <v>1</v>
      </c>
      <c r="K57" s="276">
        <f>SUM(K58:K59)</f>
        <v>0</v>
      </c>
      <c r="M57" s="103"/>
      <c r="N57" s="90"/>
    </row>
    <row r="58" spans="1:14" ht="20.100000000000001" customHeight="1" thickTop="1" thickBot="1" x14ac:dyDescent="0.25">
      <c r="A58" s="46"/>
      <c r="B58" s="153"/>
      <c r="C58" s="134"/>
      <c r="D58" s="46"/>
      <c r="E58" s="135"/>
      <c r="F58" t="s">
        <v>249</v>
      </c>
      <c r="G58" s="38"/>
      <c r="H58" s="197"/>
      <c r="K58" s="154"/>
      <c r="M58" s="103"/>
      <c r="N58" s="90"/>
    </row>
    <row r="59" spans="1:14" ht="20.100000000000001" customHeight="1" thickTop="1" thickBot="1" x14ac:dyDescent="0.25">
      <c r="A59" s="46"/>
      <c r="B59" s="153"/>
      <c r="C59" s="134"/>
      <c r="D59" s="46"/>
      <c r="E59" s="135"/>
      <c r="F59" t="s">
        <v>250</v>
      </c>
      <c r="G59" s="38"/>
      <c r="H59" s="197"/>
      <c r="K59" s="154"/>
      <c r="M59" s="103"/>
      <c r="N59" s="90"/>
    </row>
    <row r="60" spans="1:14" ht="20.100000000000001" customHeight="1" thickTop="1" thickBot="1" x14ac:dyDescent="0.25">
      <c r="A60" s="46"/>
      <c r="B60" s="153"/>
      <c r="C60" s="134"/>
      <c r="D60" s="46"/>
      <c r="E60" s="135" t="s">
        <v>380</v>
      </c>
      <c r="G60" s="38"/>
      <c r="H60" s="276">
        <v>10</v>
      </c>
      <c r="K60" s="154"/>
      <c r="M60" s="103"/>
      <c r="N60" s="90"/>
    </row>
    <row r="61" spans="1:14" ht="20.100000000000001" customHeight="1" thickTop="1" thickBot="1" x14ac:dyDescent="0.25">
      <c r="A61" s="46"/>
      <c r="B61" s="153"/>
      <c r="C61" s="134"/>
      <c r="D61" s="46"/>
      <c r="E61" s="135" t="s">
        <v>381</v>
      </c>
      <c r="G61" s="38"/>
      <c r="H61" s="276">
        <v>30</v>
      </c>
      <c r="K61" s="154"/>
      <c r="M61" s="103"/>
      <c r="N61" s="90"/>
    </row>
    <row r="62" spans="1:14" ht="20.100000000000001" customHeight="1" thickTop="1" x14ac:dyDescent="0.2">
      <c r="B62" s="90"/>
      <c r="C62" s="136"/>
      <c r="D62" s="137"/>
      <c r="E62" s="137"/>
      <c r="F62" s="137"/>
      <c r="G62" s="137"/>
      <c r="H62" s="137"/>
      <c r="I62" s="137"/>
      <c r="J62" s="137"/>
      <c r="K62" s="137"/>
      <c r="M62" s="107"/>
      <c r="N62" s="90"/>
    </row>
    <row r="63" spans="1:14" ht="15" customHeight="1" x14ac:dyDescent="0.2">
      <c r="B63" s="90"/>
      <c r="C63" s="90"/>
      <c r="D63" s="90"/>
      <c r="E63" s="90"/>
      <c r="F63" s="90"/>
      <c r="G63" s="90"/>
      <c r="H63" s="90"/>
      <c r="I63" s="90"/>
      <c r="J63" s="90"/>
      <c r="K63" s="90"/>
      <c r="L63" s="232"/>
      <c r="M63" s="232"/>
      <c r="N63" s="90"/>
    </row>
    <row r="64" spans="1:14" ht="15" customHeight="1" x14ac:dyDescent="0.2">
      <c r="E64"/>
    </row>
    <row r="65" spans="1:21" ht="27.75" customHeight="1" x14ac:dyDescent="0.2">
      <c r="B65" s="277"/>
      <c r="C65" s="278" t="s">
        <v>288</v>
      </c>
      <c r="D65" s="279"/>
      <c r="E65" s="280"/>
      <c r="F65" s="281"/>
      <c r="G65" s="282"/>
      <c r="H65" s="282"/>
      <c r="I65" s="282"/>
      <c r="J65" s="282"/>
      <c r="K65" s="282"/>
      <c r="L65" s="282"/>
      <c r="M65" s="282"/>
      <c r="N65" s="283"/>
    </row>
    <row r="66" spans="1:21" s="126" customFormat="1" ht="12" customHeight="1" x14ac:dyDescent="0.2">
      <c r="B66" s="148"/>
      <c r="C66" s="148"/>
      <c r="D66" s="148"/>
      <c r="E66" s="149"/>
      <c r="F66" s="229"/>
      <c r="G66" s="229"/>
      <c r="H66" s="150"/>
      <c r="I66" s="151"/>
      <c r="J66" s="151"/>
      <c r="K66" s="151"/>
      <c r="L66" s="152"/>
      <c r="M66" s="152"/>
      <c r="N66" s="90"/>
      <c r="O66"/>
      <c r="P66"/>
      <c r="Q66"/>
      <c r="R66"/>
      <c r="S66"/>
      <c r="T66"/>
      <c r="U66"/>
    </row>
    <row r="67" spans="1:21" s="126" customFormat="1" ht="18" customHeight="1" x14ac:dyDescent="0.2">
      <c r="B67" s="148"/>
      <c r="C67" s="322" t="s">
        <v>289</v>
      </c>
      <c r="D67" s="322"/>
      <c r="E67" s="322"/>
      <c r="F67" s="322"/>
      <c r="G67" s="322"/>
      <c r="H67" s="322"/>
      <c r="I67" s="322"/>
      <c r="J67" s="322"/>
      <c r="K67" s="322"/>
      <c r="L67" s="322"/>
      <c r="M67" s="322"/>
      <c r="N67" s="90"/>
      <c r="O67"/>
      <c r="P67"/>
      <c r="Q67"/>
      <c r="R67"/>
      <c r="S67"/>
      <c r="T67"/>
      <c r="U67"/>
    </row>
    <row r="68" spans="1:21" s="126" customFormat="1" ht="9" customHeight="1" x14ac:dyDescent="0.2">
      <c r="B68" s="148"/>
      <c r="C68" s="230"/>
      <c r="D68" s="230"/>
      <c r="E68" s="149"/>
      <c r="F68" s="231"/>
      <c r="G68" s="229"/>
      <c r="H68" s="150"/>
      <c r="I68" s="151"/>
      <c r="J68" s="151"/>
      <c r="K68" s="151"/>
      <c r="L68" s="152"/>
      <c r="M68" s="152"/>
      <c r="N68" s="90"/>
      <c r="O68"/>
      <c r="P68"/>
      <c r="Q68"/>
      <c r="R68"/>
      <c r="S68"/>
      <c r="T68"/>
      <c r="U68"/>
    </row>
    <row r="69" spans="1:21" ht="21.75" customHeight="1" thickBot="1" x14ac:dyDescent="0.25">
      <c r="B69" s="90"/>
      <c r="C69" s="129"/>
      <c r="D69" s="48"/>
      <c r="E69" s="130"/>
      <c r="F69" s="131"/>
      <c r="G69" s="132"/>
      <c r="H69" s="133"/>
      <c r="I69" s="133"/>
      <c r="J69" s="133"/>
      <c r="K69" s="133"/>
      <c r="L69" s="133"/>
      <c r="M69" s="102"/>
      <c r="N69" s="90"/>
    </row>
    <row r="70" spans="1:21" ht="15" customHeight="1" x14ac:dyDescent="0.2">
      <c r="B70" s="90"/>
      <c r="C70" s="138"/>
      <c r="E70" s="140" t="s">
        <v>9</v>
      </c>
      <c r="F70" s="144"/>
      <c r="G70" s="145"/>
      <c r="H70" s="146"/>
      <c r="I70" s="141"/>
      <c r="J70" s="141"/>
      <c r="K70" s="140" t="s">
        <v>13</v>
      </c>
      <c r="M70" s="103"/>
      <c r="N70" s="90"/>
    </row>
    <row r="71" spans="1:21" ht="23.25" customHeight="1" thickBot="1" x14ac:dyDescent="0.25">
      <c r="B71" s="90"/>
      <c r="C71" s="138"/>
      <c r="E71" s="143" t="s">
        <v>12</v>
      </c>
      <c r="F71" s="139"/>
      <c r="G71" s="47"/>
      <c r="H71" s="139"/>
      <c r="I71" s="142"/>
      <c r="J71" s="142"/>
      <c r="K71" s="139"/>
      <c r="M71" s="103"/>
      <c r="N71" s="90"/>
    </row>
    <row r="72" spans="1:21" ht="20.100000000000001" customHeight="1" thickTop="1" thickBot="1" x14ac:dyDescent="0.25">
      <c r="A72" s="46"/>
      <c r="B72" s="153"/>
      <c r="C72" s="134"/>
      <c r="D72" s="46"/>
      <c r="E72" s="135" t="s">
        <v>278</v>
      </c>
      <c r="H72" s="284">
        <v>0.4</v>
      </c>
      <c r="K72" s="284">
        <f>K73/H78</f>
        <v>0</v>
      </c>
      <c r="M72" s="103"/>
      <c r="N72" s="90"/>
    </row>
    <row r="73" spans="1:21" ht="20.100000000000001" customHeight="1" thickTop="1" thickBot="1" x14ac:dyDescent="0.25">
      <c r="A73" s="46"/>
      <c r="B73" s="153"/>
      <c r="C73" s="134"/>
      <c r="D73" s="46"/>
      <c r="E73" s="135"/>
      <c r="F73" t="s">
        <v>279</v>
      </c>
      <c r="H73" s="13">
        <f>$H$78*H72</f>
        <v>4872</v>
      </c>
      <c r="I73" s="139" t="s">
        <v>3</v>
      </c>
      <c r="K73" s="128"/>
      <c r="L73" s="139" t="s">
        <v>3</v>
      </c>
      <c r="M73" s="103"/>
      <c r="N73" s="90"/>
    </row>
    <row r="74" spans="1:21" ht="20.100000000000001" customHeight="1" thickTop="1" thickBot="1" x14ac:dyDescent="0.25">
      <c r="A74" s="46"/>
      <c r="B74" s="153"/>
      <c r="C74" s="134"/>
      <c r="D74" s="46"/>
      <c r="E74" s="135" t="s">
        <v>280</v>
      </c>
      <c r="G74" s="38"/>
      <c r="H74" s="285">
        <v>0.2</v>
      </c>
      <c r="I74" t="s">
        <v>41</v>
      </c>
      <c r="K74" s="285">
        <f>K75/H78</f>
        <v>0</v>
      </c>
      <c r="L74" t="s">
        <v>41</v>
      </c>
      <c r="M74" s="103"/>
      <c r="N74" s="90"/>
    </row>
    <row r="75" spans="1:21" ht="20.100000000000001" customHeight="1" thickTop="1" thickBot="1" x14ac:dyDescent="0.25">
      <c r="A75" s="46"/>
      <c r="B75" s="153"/>
      <c r="C75" s="134"/>
      <c r="D75" s="46"/>
      <c r="E75"/>
      <c r="F75" t="s">
        <v>16</v>
      </c>
      <c r="H75" s="13">
        <f>$H$78*H74</f>
        <v>2436</v>
      </c>
      <c r="I75" s="139" t="s">
        <v>3</v>
      </c>
      <c r="K75" s="128"/>
      <c r="L75" s="139" t="s">
        <v>3</v>
      </c>
      <c r="M75" s="103"/>
      <c r="N75" s="90"/>
    </row>
    <row r="76" spans="1:21" ht="20.100000000000001" customHeight="1" thickTop="1" x14ac:dyDescent="0.2">
      <c r="B76" s="90"/>
      <c r="C76" s="136"/>
      <c r="D76" s="137"/>
      <c r="E76" s="137"/>
      <c r="F76" s="137"/>
      <c r="G76" s="137"/>
      <c r="H76" s="137"/>
      <c r="I76" s="137"/>
      <c r="J76" s="137"/>
      <c r="K76" s="137"/>
      <c r="L76" s="137"/>
      <c r="M76" s="107"/>
      <c r="N76" s="90"/>
    </row>
    <row r="77" spans="1:21" ht="6.75" customHeight="1" x14ac:dyDescent="0.2">
      <c r="B77" s="90"/>
      <c r="C77" s="90"/>
      <c r="D77" s="90"/>
      <c r="E77" s="90"/>
      <c r="F77" s="90"/>
      <c r="G77" s="90"/>
      <c r="H77" s="90"/>
      <c r="I77" s="90"/>
      <c r="J77" s="90"/>
      <c r="K77" s="90"/>
      <c r="L77" s="90"/>
      <c r="M77" s="90"/>
      <c r="N77" s="90"/>
    </row>
    <row r="78" spans="1:21" ht="17.25" customHeight="1" x14ac:dyDescent="0.2">
      <c r="B78" s="90"/>
      <c r="C78" s="90"/>
      <c r="D78" s="90"/>
      <c r="E78" s="327" t="s">
        <v>318</v>
      </c>
      <c r="F78" s="327"/>
      <c r="G78" s="90"/>
      <c r="H78" s="286">
        <f>'SEZNAM PARCEL'!$G$28</f>
        <v>12180</v>
      </c>
      <c r="I78" s="234" t="s">
        <v>3</v>
      </c>
      <c r="J78" s="90"/>
      <c r="K78" s="90"/>
      <c r="L78" s="90"/>
      <c r="M78" s="90"/>
      <c r="N78" s="90"/>
    </row>
    <row r="79" spans="1:21" ht="14.25" customHeight="1" x14ac:dyDescent="0.2">
      <c r="B79" s="90"/>
      <c r="C79" s="90"/>
      <c r="D79" s="90"/>
      <c r="E79" s="266"/>
      <c r="F79" s="266"/>
      <c r="G79" s="90"/>
      <c r="H79" s="286"/>
      <c r="I79" s="234"/>
      <c r="J79" s="90"/>
      <c r="K79" s="90"/>
      <c r="L79" s="90"/>
      <c r="M79" s="90"/>
      <c r="N79" s="90"/>
    </row>
    <row r="80" spans="1:21" s="126" customFormat="1" ht="27.75" customHeight="1" x14ac:dyDescent="0.2">
      <c r="B80" s="148"/>
      <c r="C80" s="322" t="s">
        <v>290</v>
      </c>
      <c r="D80" s="322"/>
      <c r="E80" s="322"/>
      <c r="F80" s="322"/>
      <c r="G80" s="322"/>
      <c r="H80" s="322"/>
      <c r="I80" s="322"/>
      <c r="J80" s="322"/>
      <c r="K80" s="322"/>
      <c r="L80" s="322"/>
      <c r="M80" s="322"/>
      <c r="N80" s="90"/>
      <c r="O80"/>
      <c r="P80"/>
      <c r="Q80"/>
      <c r="R80"/>
      <c r="S80"/>
      <c r="T80"/>
      <c r="U80"/>
    </row>
    <row r="81" spans="1:14" ht="6.75" customHeight="1" x14ac:dyDescent="0.2">
      <c r="B81" s="90"/>
      <c r="C81" s="90"/>
      <c r="D81" s="90"/>
      <c r="E81" s="266"/>
      <c r="F81" s="266"/>
      <c r="G81" s="90"/>
      <c r="H81" s="286"/>
      <c r="I81" s="234"/>
      <c r="J81" s="90"/>
      <c r="K81" s="90"/>
      <c r="L81" s="90"/>
      <c r="M81" s="90"/>
      <c r="N81" s="90"/>
    </row>
    <row r="82" spans="1:14" ht="21.75" customHeight="1" thickBot="1" x14ac:dyDescent="0.25">
      <c r="B82" s="90"/>
      <c r="C82" s="129"/>
      <c r="D82" s="48"/>
      <c r="E82" s="130"/>
      <c r="F82" s="131"/>
      <c r="G82" s="132"/>
      <c r="H82" s="133"/>
      <c r="I82" s="133"/>
      <c r="J82" s="133"/>
      <c r="K82" s="133"/>
      <c r="L82" s="133"/>
      <c r="M82" s="102"/>
      <c r="N82" s="90"/>
    </row>
    <row r="83" spans="1:14" ht="15" customHeight="1" x14ac:dyDescent="0.2">
      <c r="B83" s="90"/>
      <c r="C83" s="138"/>
      <c r="E83" s="140" t="s">
        <v>9</v>
      </c>
      <c r="F83" s="144"/>
      <c r="G83" s="145"/>
      <c r="H83" s="146"/>
      <c r="I83" s="141"/>
      <c r="J83" s="141"/>
      <c r="K83" s="140" t="s">
        <v>13</v>
      </c>
      <c r="M83" s="103"/>
      <c r="N83" s="90"/>
    </row>
    <row r="84" spans="1:14" ht="23.25" customHeight="1" thickBot="1" x14ac:dyDescent="0.25">
      <c r="B84" s="90"/>
      <c r="C84" s="138"/>
      <c r="E84" s="143" t="s">
        <v>12</v>
      </c>
      <c r="F84" s="139"/>
      <c r="G84" s="47"/>
      <c r="H84" s="139"/>
      <c r="I84" s="142"/>
      <c r="J84" s="142"/>
      <c r="K84" s="139"/>
      <c r="M84" s="103"/>
      <c r="N84" s="90"/>
    </row>
    <row r="85" spans="1:14" ht="20.100000000000001" customHeight="1" thickTop="1" thickBot="1" x14ac:dyDescent="0.25">
      <c r="A85" s="46"/>
      <c r="B85" s="153"/>
      <c r="C85" s="134"/>
      <c r="D85" s="46"/>
      <c r="E85" s="135" t="s">
        <v>278</v>
      </c>
      <c r="G85" s="139" t="s">
        <v>283</v>
      </c>
      <c r="H85" s="284">
        <v>0.4</v>
      </c>
      <c r="K85" s="284">
        <f>K86/H91</f>
        <v>0</v>
      </c>
      <c r="M85" s="103"/>
      <c r="N85" s="90"/>
    </row>
    <row r="86" spans="1:14" ht="20.100000000000001" customHeight="1" thickTop="1" thickBot="1" x14ac:dyDescent="0.25">
      <c r="A86" s="46"/>
      <c r="B86" s="153"/>
      <c r="C86" s="134"/>
      <c r="D86" s="46"/>
      <c r="E86" s="135"/>
      <c r="F86" t="s">
        <v>279</v>
      </c>
      <c r="H86" s="13">
        <f>$H$91*H85</f>
        <v>4995.2000000000007</v>
      </c>
      <c r="I86" s="139" t="s">
        <v>3</v>
      </c>
      <c r="K86" s="128"/>
      <c r="L86" s="139" t="s">
        <v>3</v>
      </c>
      <c r="M86" s="103"/>
      <c r="N86" s="90"/>
    </row>
    <row r="87" spans="1:14" ht="20.100000000000001" customHeight="1" thickTop="1" thickBot="1" x14ac:dyDescent="0.25">
      <c r="A87" s="46"/>
      <c r="B87" s="153"/>
      <c r="C87" s="134"/>
      <c r="D87" s="46"/>
      <c r="E87" s="135" t="s">
        <v>280</v>
      </c>
      <c r="G87" s="139" t="s">
        <v>282</v>
      </c>
      <c r="H87" s="285">
        <v>0.2</v>
      </c>
      <c r="I87" t="s">
        <v>41</v>
      </c>
      <c r="K87" s="285">
        <f>K88/H91</f>
        <v>0</v>
      </c>
      <c r="L87" t="s">
        <v>41</v>
      </c>
      <c r="M87" s="103"/>
      <c r="N87" s="90"/>
    </row>
    <row r="88" spans="1:14" ht="20.100000000000001" customHeight="1" thickTop="1" thickBot="1" x14ac:dyDescent="0.25">
      <c r="A88" s="46"/>
      <c r="B88" s="153"/>
      <c r="C88" s="134"/>
      <c r="D88" s="46"/>
      <c r="E88"/>
      <c r="F88" t="s">
        <v>16</v>
      </c>
      <c r="H88" s="13">
        <f>$H$91*H87</f>
        <v>2497.6000000000004</v>
      </c>
      <c r="I88" s="139" t="s">
        <v>3</v>
      </c>
      <c r="K88" s="128"/>
      <c r="L88" s="139" t="s">
        <v>3</v>
      </c>
      <c r="M88" s="103"/>
      <c r="N88" s="90"/>
    </row>
    <row r="89" spans="1:14" ht="20.100000000000001" customHeight="1" thickTop="1" x14ac:dyDescent="0.2">
      <c r="B89" s="90"/>
      <c r="C89" s="136"/>
      <c r="D89" s="137"/>
      <c r="E89" s="137"/>
      <c r="F89" s="137"/>
      <c r="G89" s="137"/>
      <c r="H89" s="137"/>
      <c r="I89" s="137"/>
      <c r="J89" s="137"/>
      <c r="K89" s="137"/>
      <c r="L89" s="137"/>
      <c r="M89" s="107"/>
      <c r="N89" s="90"/>
    </row>
    <row r="90" spans="1:14" ht="5.25" customHeight="1" x14ac:dyDescent="0.2">
      <c r="B90" s="90"/>
      <c r="C90" s="90"/>
      <c r="D90" s="90"/>
      <c r="E90" s="266"/>
      <c r="F90" s="266"/>
      <c r="G90" s="90"/>
      <c r="H90" s="286"/>
      <c r="I90" s="234"/>
      <c r="J90" s="90"/>
      <c r="K90" s="90"/>
      <c r="L90" s="90"/>
      <c r="M90" s="90"/>
      <c r="N90" s="90"/>
    </row>
    <row r="91" spans="1:14" ht="16.5" customHeight="1" x14ac:dyDescent="0.2">
      <c r="B91" s="90"/>
      <c r="C91" s="90"/>
      <c r="D91" s="90"/>
      <c r="E91" s="327" t="s">
        <v>318</v>
      </c>
      <c r="F91" s="327"/>
      <c r="G91" s="90"/>
      <c r="H91" s="286">
        <f>'SEZNAM PARCEL'!$G$52</f>
        <v>12488</v>
      </c>
      <c r="I91" s="234" t="s">
        <v>3</v>
      </c>
      <c r="J91" s="90"/>
      <c r="K91" s="90"/>
      <c r="L91" s="90"/>
      <c r="M91" s="90"/>
      <c r="N91" s="90"/>
    </row>
    <row r="92" spans="1:14" ht="15" customHeight="1" x14ac:dyDescent="0.2">
      <c r="B92" s="90"/>
      <c r="C92" s="90"/>
      <c r="D92" s="90"/>
      <c r="E92" s="90"/>
      <c r="F92" s="90"/>
      <c r="G92" s="90"/>
      <c r="H92" s="90"/>
      <c r="I92" s="90"/>
      <c r="J92" s="90"/>
      <c r="K92" s="90"/>
      <c r="L92" s="90"/>
      <c r="M92" s="90"/>
      <c r="N92" s="90"/>
    </row>
    <row r="93" spans="1:14" ht="15" customHeight="1" x14ac:dyDescent="0.2">
      <c r="B93" s="90"/>
      <c r="C93" s="90"/>
      <c r="D93" s="90"/>
      <c r="E93" s="90"/>
      <c r="F93" s="90"/>
      <c r="G93" s="90"/>
      <c r="H93" s="90"/>
      <c r="I93" s="90"/>
      <c r="J93" s="90"/>
      <c r="K93" s="90"/>
      <c r="L93" s="90"/>
      <c r="M93" s="90"/>
      <c r="N93" s="90"/>
    </row>
    <row r="94" spans="1:14" ht="12.75" customHeight="1" x14ac:dyDescent="0.2">
      <c r="B94" s="90"/>
      <c r="C94" s="323" t="s">
        <v>277</v>
      </c>
      <c r="D94" s="323"/>
      <c r="E94" s="323"/>
      <c r="F94" s="323"/>
      <c r="G94" s="323"/>
      <c r="H94" s="323"/>
      <c r="I94" s="323"/>
      <c r="J94" s="323"/>
      <c r="K94" s="323"/>
      <c r="L94" s="323"/>
      <c r="M94" s="323"/>
      <c r="N94" s="90"/>
    </row>
    <row r="95" spans="1:14" ht="29.25" customHeight="1" x14ac:dyDescent="0.2">
      <c r="B95" s="90"/>
      <c r="C95" s="323"/>
      <c r="D95" s="323"/>
      <c r="E95" s="323"/>
      <c r="F95" s="323"/>
      <c r="G95" s="323"/>
      <c r="H95" s="323"/>
      <c r="I95" s="323"/>
      <c r="J95" s="323"/>
      <c r="K95" s="323"/>
      <c r="L95" s="323"/>
      <c r="M95" s="323"/>
      <c r="N95" s="90"/>
    </row>
    <row r="96" spans="1:14" ht="24.75" customHeight="1" x14ac:dyDescent="0.2">
      <c r="B96" s="90"/>
      <c r="C96" s="323" t="s">
        <v>281</v>
      </c>
      <c r="D96" s="323"/>
      <c r="E96" s="323"/>
      <c r="F96" s="323"/>
      <c r="G96" s="323"/>
      <c r="H96" s="323"/>
      <c r="I96" s="323"/>
      <c r="J96" s="323"/>
      <c r="K96" s="323"/>
      <c r="L96" s="323"/>
      <c r="M96" s="323"/>
      <c r="N96" s="90"/>
    </row>
    <row r="97" spans="2:14" ht="15" customHeight="1" x14ac:dyDescent="0.2">
      <c r="B97" s="90"/>
      <c r="C97" s="90"/>
      <c r="D97" s="90"/>
      <c r="E97" s="90"/>
      <c r="F97" s="90"/>
      <c r="G97" s="90"/>
      <c r="H97" s="90"/>
      <c r="I97" s="90"/>
      <c r="J97" s="90"/>
      <c r="K97" s="90"/>
      <c r="L97" s="90"/>
      <c r="M97" s="90"/>
      <c r="N97" s="90"/>
    </row>
    <row r="98" spans="2:14" ht="15" customHeight="1" x14ac:dyDescent="0.2">
      <c r="E98"/>
    </row>
    <row r="99" spans="2:14" ht="24" customHeight="1" x14ac:dyDescent="0.2">
      <c r="E99"/>
    </row>
    <row r="100" spans="2:14" ht="24" customHeight="1" x14ac:dyDescent="0.2">
      <c r="E100"/>
      <c r="F100" s="50"/>
      <c r="K100" s="51"/>
    </row>
    <row r="101" spans="2:14" ht="24" customHeight="1" x14ac:dyDescent="0.2">
      <c r="E101"/>
      <c r="F101" s="50"/>
      <c r="K101" s="51"/>
    </row>
    <row r="102" spans="2:14" ht="24" customHeight="1" x14ac:dyDescent="0.2">
      <c r="E102"/>
    </row>
    <row r="103" spans="2:14" ht="18.75" customHeight="1" x14ac:dyDescent="0.2">
      <c r="E103"/>
    </row>
    <row r="104" spans="2:14" ht="35.25" customHeight="1" x14ac:dyDescent="0.2">
      <c r="E104"/>
    </row>
    <row r="105" spans="2:14" ht="15.95" customHeight="1" x14ac:dyDescent="0.2">
      <c r="E105"/>
    </row>
    <row r="106" spans="2:14" ht="20.100000000000001" customHeight="1" x14ac:dyDescent="0.2">
      <c r="E106"/>
    </row>
    <row r="107" spans="2:14" ht="20.100000000000001" customHeight="1" x14ac:dyDescent="0.2">
      <c r="E107"/>
    </row>
    <row r="108" spans="2:14" ht="20.100000000000001" customHeight="1" x14ac:dyDescent="0.2">
      <c r="E108"/>
    </row>
    <row r="109" spans="2:14" ht="20.100000000000001" customHeight="1" x14ac:dyDescent="0.2">
      <c r="E109"/>
    </row>
    <row r="110" spans="2:14" ht="20.100000000000001" customHeight="1" x14ac:dyDescent="0.2">
      <c r="E110"/>
    </row>
    <row r="111" spans="2:14" ht="20.100000000000001" customHeight="1" x14ac:dyDescent="0.2">
      <c r="E111"/>
    </row>
    <row r="112" spans="2:14" ht="24.75" customHeight="1" x14ac:dyDescent="0.2">
      <c r="E112"/>
    </row>
    <row r="113" spans="5:5" ht="20.100000000000001" customHeight="1" x14ac:dyDescent="0.2">
      <c r="E113"/>
    </row>
    <row r="114" spans="5:5" ht="20.100000000000001" customHeight="1" x14ac:dyDescent="0.2">
      <c r="E114"/>
    </row>
    <row r="115" spans="5:5" ht="15.95" customHeight="1" x14ac:dyDescent="0.2">
      <c r="E115"/>
    </row>
    <row r="116" spans="5:5" ht="15.95" customHeight="1" x14ac:dyDescent="0.2">
      <c r="E116"/>
    </row>
    <row r="117" spans="5:5" ht="15.95" customHeight="1" x14ac:dyDescent="0.2">
      <c r="E117"/>
    </row>
    <row r="118" spans="5:5" ht="20.100000000000001" customHeight="1" x14ac:dyDescent="0.2">
      <c r="E118"/>
    </row>
    <row r="119" spans="5:5" ht="20.100000000000001" customHeight="1" x14ac:dyDescent="0.2">
      <c r="E119"/>
    </row>
    <row r="120" spans="5:5" ht="20.100000000000001" customHeight="1" x14ac:dyDescent="0.2">
      <c r="E120"/>
    </row>
    <row r="121" spans="5:5" ht="20.100000000000001" customHeight="1" x14ac:dyDescent="0.2">
      <c r="E121"/>
    </row>
    <row r="122" spans="5:5" ht="15.95" customHeight="1" x14ac:dyDescent="0.2">
      <c r="E122"/>
    </row>
    <row r="123" spans="5:5" ht="15.95" customHeight="1" x14ac:dyDescent="0.2">
      <c r="E123"/>
    </row>
    <row r="124" spans="5:5" ht="15.95" customHeight="1" x14ac:dyDescent="0.2">
      <c r="E124"/>
    </row>
    <row r="125" spans="5:5" ht="20.100000000000001" customHeight="1" x14ac:dyDescent="0.2">
      <c r="E125"/>
    </row>
    <row r="126" spans="5:5" ht="20.100000000000001" customHeight="1" x14ac:dyDescent="0.2">
      <c r="E126"/>
    </row>
    <row r="127" spans="5:5" ht="20.100000000000001" customHeight="1" x14ac:dyDescent="0.2">
      <c r="E127"/>
    </row>
    <row r="128" spans="5:5" ht="20.100000000000001" customHeight="1" x14ac:dyDescent="0.2">
      <c r="E128"/>
    </row>
    <row r="129" spans="5:5" ht="15.95" customHeight="1" x14ac:dyDescent="0.2">
      <c r="E129"/>
    </row>
    <row r="130" spans="5:5" ht="15.95" customHeight="1" x14ac:dyDescent="0.2">
      <c r="E130"/>
    </row>
    <row r="131" spans="5:5" ht="15.95" customHeight="1" x14ac:dyDescent="0.2">
      <c r="E131"/>
    </row>
    <row r="132" spans="5:5" ht="15.95" customHeight="1" x14ac:dyDescent="0.2">
      <c r="E132"/>
    </row>
    <row r="133" spans="5:5" ht="15.95" customHeight="1" x14ac:dyDescent="0.2">
      <c r="E133"/>
    </row>
    <row r="134" spans="5:5" ht="15.95" customHeight="1" x14ac:dyDescent="0.2">
      <c r="E134"/>
    </row>
    <row r="135" spans="5:5" ht="15.95" customHeight="1" x14ac:dyDescent="0.2">
      <c r="E135"/>
    </row>
    <row r="136" spans="5:5" ht="15.95" customHeight="1" x14ac:dyDescent="0.2">
      <c r="E136"/>
    </row>
    <row r="137" spans="5:5" ht="15.95" customHeight="1" x14ac:dyDescent="0.2">
      <c r="E137"/>
    </row>
    <row r="138" spans="5:5" ht="15.95" customHeight="1" x14ac:dyDescent="0.2">
      <c r="E138"/>
    </row>
    <row r="139" spans="5:5" ht="15.95" customHeight="1" x14ac:dyDescent="0.2">
      <c r="E139"/>
    </row>
    <row r="140" spans="5:5" ht="15.95" customHeight="1" x14ac:dyDescent="0.2">
      <c r="E140"/>
    </row>
    <row r="141" spans="5:5" x14ac:dyDescent="0.2">
      <c r="E141"/>
    </row>
    <row r="142" spans="5:5" x14ac:dyDescent="0.2">
      <c r="E142"/>
    </row>
    <row r="143" spans="5:5" x14ac:dyDescent="0.2">
      <c r="E143"/>
    </row>
  </sheetData>
  <sheetProtection algorithmName="SHA-512" hashValue="ziuZ72R0EyEv7BBtk9e6N4sZPjA4L4/l4+mdhW4gRwM47Iu4Z2MdGwBEYoFL+qrtCVLcAx0pYSrhILOvN39GHQ==" saltValue="imAv96lsAPPUVsfsPmzOMQ==" spinCount="100000" sheet="1" selectLockedCells="1"/>
  <mergeCells count="16">
    <mergeCell ref="C96:M96"/>
    <mergeCell ref="E16:F16"/>
    <mergeCell ref="E19:F19"/>
    <mergeCell ref="E22:F22"/>
    <mergeCell ref="E78:F78"/>
    <mergeCell ref="C27:M27"/>
    <mergeCell ref="E32:F32"/>
    <mergeCell ref="E33:F33"/>
    <mergeCell ref="E36:F36"/>
    <mergeCell ref="E91:F91"/>
    <mergeCell ref="C80:M80"/>
    <mergeCell ref="B5:H5"/>
    <mergeCell ref="C11:M11"/>
    <mergeCell ref="C67:M67"/>
    <mergeCell ref="C94:M95"/>
    <mergeCell ref="E24:K25"/>
  </mergeCells>
  <pageMargins left="0.70866141732283472" right="0.70866141732283472" top="0.74803149606299213" bottom="0.74803149606299213" header="0.31496062992125984" footer="0.31496062992125984"/>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9B157-8E25-40A6-A869-D3A354DD62AA}">
  <sheetPr>
    <tabColor theme="9" tint="0.39997558519241921"/>
    <pageSetUpPr fitToPage="1"/>
  </sheetPr>
  <dimension ref="A1:T78"/>
  <sheetViews>
    <sheetView showGridLines="0" zoomScale="115" zoomScaleNormal="115" zoomScaleSheetLayoutView="115" zoomScalePageLayoutView="40" workbookViewId="0">
      <selection activeCell="J16" sqref="J16"/>
    </sheetView>
  </sheetViews>
  <sheetFormatPr defaultColWidth="9.140625" defaultRowHeight="12.75" x14ac:dyDescent="0.2"/>
  <cols>
    <col min="1" max="2" width="2.7109375" customWidth="1"/>
    <col min="3" max="3" width="0.85546875" customWidth="1"/>
    <col min="4" max="4" width="2.7109375" customWidth="1"/>
    <col min="5" max="5" width="23.140625" style="1" customWidth="1"/>
    <col min="6" max="6" width="3.7109375" customWidth="1"/>
    <col min="7" max="7" width="13.140625" customWidth="1"/>
    <col min="8" max="8" width="8.5703125" customWidth="1"/>
    <col min="9" max="9" width="14.85546875" customWidth="1"/>
    <col min="10" max="10" width="74.85546875" customWidth="1"/>
    <col min="11" max="11" width="2.85546875" customWidth="1"/>
    <col min="12" max="12" width="0.85546875" customWidth="1"/>
    <col min="13" max="14" width="2.7109375" customWidth="1"/>
    <col min="15" max="15" width="5.85546875" customWidth="1"/>
    <col min="16" max="16" width="6.85546875" customWidth="1"/>
    <col min="17" max="17" width="7" customWidth="1"/>
  </cols>
  <sheetData>
    <row r="1" spans="1:20" ht="15" customHeight="1" x14ac:dyDescent="0.2">
      <c r="E1"/>
      <c r="I1" s="44"/>
    </row>
    <row r="2" spans="1:20" ht="30" customHeight="1" x14ac:dyDescent="0.4">
      <c r="B2" s="167" t="s">
        <v>26</v>
      </c>
      <c r="D2" s="161"/>
      <c r="E2" s="44"/>
    </row>
    <row r="3" spans="1:20" ht="14.25" customHeight="1" x14ac:dyDescent="0.2">
      <c r="B3" s="160" t="s">
        <v>424</v>
      </c>
      <c r="D3" s="161"/>
      <c r="E3" s="44"/>
    </row>
    <row r="4" spans="1:20" ht="15" customHeight="1" x14ac:dyDescent="0.2">
      <c r="E4" s="44"/>
    </row>
    <row r="5" spans="1:20" ht="26.25" customHeight="1" x14ac:dyDescent="0.2">
      <c r="B5" s="277"/>
      <c r="C5" s="287" t="s">
        <v>293</v>
      </c>
      <c r="D5" s="288"/>
      <c r="E5" s="280"/>
      <c r="F5" s="282"/>
      <c r="G5" s="282"/>
      <c r="H5" s="282"/>
      <c r="I5" s="282"/>
      <c r="J5" s="282"/>
      <c r="K5" s="282"/>
      <c r="L5" s="282"/>
      <c r="M5" s="283"/>
    </row>
    <row r="6" spans="1:20" s="126" customFormat="1" ht="12" customHeight="1" x14ac:dyDescent="0.2">
      <c r="B6" s="148"/>
      <c r="C6" s="148"/>
      <c r="D6" s="148"/>
      <c r="E6" s="149"/>
      <c r="F6" s="151"/>
      <c r="G6" s="150"/>
      <c r="H6" s="151"/>
      <c r="I6" s="151"/>
      <c r="J6" s="151"/>
      <c r="K6" s="152"/>
      <c r="L6" s="152"/>
      <c r="M6" s="90"/>
      <c r="N6"/>
      <c r="O6"/>
      <c r="P6"/>
      <c r="Q6"/>
      <c r="R6"/>
      <c r="S6"/>
      <c r="T6"/>
    </row>
    <row r="7" spans="1:20" s="126" customFormat="1" ht="18" customHeight="1" x14ac:dyDescent="0.2">
      <c r="B7" s="148"/>
      <c r="C7" s="330" t="s">
        <v>17</v>
      </c>
      <c r="D7" s="330"/>
      <c r="E7" s="330"/>
      <c r="F7" s="330"/>
      <c r="G7" s="330"/>
      <c r="H7" s="330"/>
      <c r="I7" s="330"/>
      <c r="J7" s="330"/>
      <c r="K7" s="330"/>
      <c r="L7" s="152"/>
      <c r="M7" s="90"/>
      <c r="N7"/>
      <c r="O7"/>
      <c r="P7"/>
      <c r="Q7"/>
      <c r="R7"/>
      <c r="S7"/>
      <c r="T7"/>
    </row>
    <row r="8" spans="1:20" s="126" customFormat="1" ht="36" customHeight="1" x14ac:dyDescent="0.2">
      <c r="B8" s="148"/>
      <c r="C8" s="329" t="s">
        <v>294</v>
      </c>
      <c r="D8" s="329"/>
      <c r="E8" s="329"/>
      <c r="F8" s="329"/>
      <c r="G8" s="329"/>
      <c r="H8" s="329"/>
      <c r="I8" s="329"/>
      <c r="J8" s="329"/>
      <c r="K8" s="329"/>
      <c r="L8" s="329"/>
      <c r="M8" s="90"/>
      <c r="N8"/>
      <c r="O8"/>
      <c r="P8"/>
      <c r="Q8"/>
      <c r="R8"/>
      <c r="S8"/>
      <c r="T8"/>
    </row>
    <row r="9" spans="1:20" ht="15" customHeight="1" thickBot="1" x14ac:dyDescent="0.25">
      <c r="B9" s="90"/>
      <c r="C9" s="129"/>
      <c r="D9" s="48"/>
      <c r="E9" s="130"/>
      <c r="F9" s="133"/>
      <c r="G9" s="133"/>
      <c r="H9" s="133"/>
      <c r="I9" s="156"/>
      <c r="J9" s="156"/>
      <c r="K9" s="48"/>
      <c r="L9" s="102"/>
      <c r="M9" s="90"/>
    </row>
    <row r="10" spans="1:20" ht="15" customHeight="1" thickBot="1" x14ac:dyDescent="0.25">
      <c r="B10" s="90"/>
      <c r="C10" s="138"/>
      <c r="E10" s="143" t="s">
        <v>21</v>
      </c>
      <c r="F10" s="142"/>
      <c r="G10" s="139" t="s">
        <v>24</v>
      </c>
      <c r="H10" s="139" t="s">
        <v>15</v>
      </c>
      <c r="I10" s="139" t="s">
        <v>20</v>
      </c>
      <c r="J10" s="139" t="s">
        <v>4</v>
      </c>
      <c r="L10" s="103"/>
      <c r="M10" s="90"/>
    </row>
    <row r="11" spans="1:20" ht="20.100000000000001" customHeight="1" thickTop="1" thickBot="1" x14ac:dyDescent="0.25">
      <c r="A11" s="46"/>
      <c r="B11" s="153"/>
      <c r="C11" s="134"/>
      <c r="D11" s="46"/>
      <c r="E11" s="155" t="s">
        <v>23</v>
      </c>
      <c r="G11" s="128"/>
      <c r="H11" s="157"/>
      <c r="I11" s="13">
        <f>G11*H11</f>
        <v>0</v>
      </c>
      <c r="J11" s="155"/>
      <c r="L11" s="103"/>
      <c r="M11" s="90"/>
    </row>
    <row r="12" spans="1:20" ht="20.100000000000001" customHeight="1" thickTop="1" thickBot="1" x14ac:dyDescent="0.25">
      <c r="A12" s="46"/>
      <c r="B12" s="153"/>
      <c r="C12" s="134"/>
      <c r="D12" s="46"/>
      <c r="E12" s="155" t="s">
        <v>23</v>
      </c>
      <c r="G12" s="128"/>
      <c r="H12" s="157"/>
      <c r="I12" s="13">
        <f>G12*H12</f>
        <v>0</v>
      </c>
      <c r="J12" s="155"/>
      <c r="L12" s="103"/>
      <c r="M12" s="90"/>
    </row>
    <row r="13" spans="1:20" ht="20.100000000000001" customHeight="1" thickTop="1" thickBot="1" x14ac:dyDescent="0.25">
      <c r="A13" s="46"/>
      <c r="B13" s="153"/>
      <c r="C13" s="134"/>
      <c r="D13" s="46"/>
      <c r="E13" s="155" t="s">
        <v>23</v>
      </c>
      <c r="G13" s="128"/>
      <c r="H13" s="157"/>
      <c r="I13" s="13">
        <f t="shared" ref="I13:I14" si="0">G13*H13</f>
        <v>0</v>
      </c>
      <c r="J13" s="155"/>
      <c r="L13" s="103"/>
      <c r="M13" s="90"/>
    </row>
    <row r="14" spans="1:20" ht="20.100000000000001" customHeight="1" thickTop="1" thickBot="1" x14ac:dyDescent="0.25">
      <c r="A14" s="46"/>
      <c r="B14" s="153"/>
      <c r="C14" s="134"/>
      <c r="D14" s="46"/>
      <c r="E14" s="155" t="s">
        <v>23</v>
      </c>
      <c r="G14" s="128"/>
      <c r="H14" s="157"/>
      <c r="I14" s="13">
        <f t="shared" si="0"/>
        <v>0</v>
      </c>
      <c r="J14" s="155"/>
      <c r="L14" s="103"/>
      <c r="M14" s="90"/>
    </row>
    <row r="15" spans="1:20" ht="20.100000000000001" customHeight="1" thickTop="1" thickBot="1" x14ac:dyDescent="0.25">
      <c r="A15" s="46"/>
      <c r="B15" s="153"/>
      <c r="C15" s="134"/>
      <c r="D15" s="46"/>
      <c r="E15" s="155" t="s">
        <v>23</v>
      </c>
      <c r="G15" s="128"/>
      <c r="H15" s="157"/>
      <c r="I15" s="13">
        <f>G15*H15</f>
        <v>0</v>
      </c>
      <c r="J15" s="155"/>
      <c r="L15" s="103"/>
      <c r="M15" s="90"/>
    </row>
    <row r="16" spans="1:20" ht="20.100000000000001" customHeight="1" thickTop="1" thickBot="1" x14ac:dyDescent="0.25">
      <c r="A16" s="46"/>
      <c r="B16" s="153"/>
      <c r="C16" s="134"/>
      <c r="D16" s="46"/>
      <c r="E16" s="155" t="s">
        <v>23</v>
      </c>
      <c r="G16" s="128"/>
      <c r="H16" s="157"/>
      <c r="I16" s="13">
        <f>G16*H16</f>
        <v>0</v>
      </c>
      <c r="J16" s="155"/>
      <c r="L16" s="103"/>
      <c r="M16" s="90"/>
    </row>
    <row r="17" spans="1:20" ht="9.9499999999999993" customHeight="1" thickTop="1" x14ac:dyDescent="0.2">
      <c r="A17" s="46"/>
      <c r="B17" s="153"/>
      <c r="C17" s="134"/>
      <c r="D17" s="46"/>
      <c r="E17"/>
      <c r="G17" s="162"/>
      <c r="H17" s="162"/>
      <c r="I17" s="162"/>
      <c r="L17" s="103"/>
      <c r="M17" s="90"/>
    </row>
    <row r="18" spans="1:20" s="126" customFormat="1" ht="20.100000000000001" customHeight="1" x14ac:dyDescent="0.2">
      <c r="A18" s="190"/>
      <c r="B18" s="217"/>
      <c r="C18" s="218"/>
      <c r="D18" s="190"/>
      <c r="E18" s="219" t="s">
        <v>22</v>
      </c>
      <c r="F18" s="220"/>
      <c r="G18" s="164">
        <f>SUM(G11:G16)</f>
        <v>0</v>
      </c>
      <c r="H18" s="219"/>
      <c r="I18" s="221">
        <f>SUM(I11:I16)</f>
        <v>0</v>
      </c>
      <c r="J18" s="219"/>
      <c r="L18" s="122"/>
      <c r="M18" s="148"/>
    </row>
    <row r="19" spans="1:20" ht="15" customHeight="1" x14ac:dyDescent="0.2">
      <c r="B19" s="90"/>
      <c r="C19" s="136"/>
      <c r="D19" s="137"/>
      <c r="E19" s="137"/>
      <c r="F19" s="137"/>
      <c r="G19" s="137"/>
      <c r="H19" s="137"/>
      <c r="I19" s="137"/>
      <c r="J19" s="137"/>
      <c r="K19" s="137"/>
      <c r="L19" s="107"/>
      <c r="M19" s="90"/>
    </row>
    <row r="20" spans="1:20" ht="15" customHeight="1" x14ac:dyDescent="0.2">
      <c r="B20" s="90"/>
      <c r="C20" s="90"/>
      <c r="D20" s="90"/>
      <c r="E20" s="90"/>
      <c r="F20" s="90"/>
      <c r="G20" s="90"/>
      <c r="H20" s="90"/>
      <c r="I20" s="90"/>
      <c r="J20" s="90"/>
      <c r="K20" s="90"/>
      <c r="L20" s="90"/>
      <c r="M20" s="90"/>
    </row>
    <row r="21" spans="1:20" ht="15" customHeight="1" x14ac:dyDescent="0.2">
      <c r="B21" s="90"/>
      <c r="C21" s="90"/>
      <c r="D21" s="90"/>
      <c r="E21" s="289" t="str">
        <f>HYPERLINK("#POVZETEK!K19","Skupaj BTP (POVZETEK):")</f>
        <v>Skupaj BTP (POVZETEK):</v>
      </c>
      <c r="F21" s="90"/>
      <c r="G21" s="163">
        <f>POVZETEK!K19</f>
        <v>0</v>
      </c>
      <c r="H21" s="90"/>
      <c r="I21" s="90"/>
      <c r="J21" s="90"/>
      <c r="K21" s="90"/>
      <c r="L21" s="90"/>
      <c r="M21" s="90"/>
    </row>
    <row r="22" spans="1:20" ht="15" customHeight="1" x14ac:dyDescent="0.2">
      <c r="B22" s="90"/>
      <c r="C22" s="90"/>
      <c r="D22" s="90"/>
      <c r="E22" s="90"/>
      <c r="F22" s="90"/>
      <c r="G22" s="90"/>
      <c r="H22" s="90"/>
      <c r="I22" s="90"/>
      <c r="J22" s="90"/>
      <c r="K22" s="90"/>
      <c r="L22" s="90"/>
      <c r="M22" s="90"/>
    </row>
    <row r="23" spans="1:20" s="126" customFormat="1" ht="12" customHeight="1" x14ac:dyDescent="0.2">
      <c r="B23" s="148"/>
      <c r="C23" s="148"/>
      <c r="D23" s="148"/>
      <c r="E23" s="149"/>
      <c r="F23" s="151"/>
      <c r="G23" s="150"/>
      <c r="H23" s="151"/>
      <c r="I23" s="151"/>
      <c r="J23" s="151"/>
      <c r="K23" s="152"/>
      <c r="L23" s="152"/>
      <c r="M23" s="90"/>
      <c r="N23"/>
      <c r="O23"/>
      <c r="P23"/>
      <c r="Q23"/>
      <c r="R23"/>
      <c r="S23"/>
      <c r="T23"/>
    </row>
    <row r="24" spans="1:20" s="126" customFormat="1" ht="18" customHeight="1" x14ac:dyDescent="0.2">
      <c r="B24" s="148"/>
      <c r="C24" s="330" t="s">
        <v>8</v>
      </c>
      <c r="D24" s="330"/>
      <c r="E24" s="330"/>
      <c r="F24" s="330"/>
      <c r="G24" s="330"/>
      <c r="H24" s="330"/>
      <c r="I24" s="330"/>
      <c r="J24" s="330"/>
      <c r="K24" s="330"/>
      <c r="L24" s="152"/>
      <c r="M24" s="90"/>
      <c r="N24"/>
      <c r="O24"/>
      <c r="P24"/>
      <c r="Q24"/>
      <c r="R24"/>
      <c r="S24"/>
      <c r="T24"/>
    </row>
    <row r="25" spans="1:20" s="126" customFormat="1" ht="39.75" customHeight="1" x14ac:dyDescent="0.2">
      <c r="B25" s="148"/>
      <c r="C25" s="329" t="s">
        <v>295</v>
      </c>
      <c r="D25" s="329"/>
      <c r="E25" s="329"/>
      <c r="F25" s="329"/>
      <c r="G25" s="329"/>
      <c r="H25" s="329"/>
      <c r="I25" s="329"/>
      <c r="J25" s="329"/>
      <c r="K25" s="329"/>
      <c r="L25" s="329"/>
      <c r="M25" s="90"/>
      <c r="N25"/>
      <c r="O25"/>
      <c r="P25"/>
      <c r="Q25"/>
      <c r="R25"/>
      <c r="S25"/>
      <c r="T25"/>
    </row>
    <row r="26" spans="1:20" ht="15" customHeight="1" thickBot="1" x14ac:dyDescent="0.25">
      <c r="B26" s="90"/>
      <c r="C26" s="129"/>
      <c r="D26" s="48"/>
      <c r="E26" s="130"/>
      <c r="F26" s="133"/>
      <c r="G26" s="133"/>
      <c r="H26" s="133"/>
      <c r="I26" s="156"/>
      <c r="J26" s="156"/>
      <c r="K26" s="48"/>
      <c r="L26" s="102"/>
      <c r="M26" s="90"/>
    </row>
    <row r="27" spans="1:20" ht="15" customHeight="1" thickBot="1" x14ac:dyDescent="0.25">
      <c r="B27" s="90"/>
      <c r="C27" s="138"/>
      <c r="E27" s="143" t="s">
        <v>21</v>
      </c>
      <c r="F27" s="142"/>
      <c r="G27" s="139" t="s">
        <v>3</v>
      </c>
      <c r="H27" s="139" t="s">
        <v>15</v>
      </c>
      <c r="I27" s="139" t="s">
        <v>20</v>
      </c>
      <c r="J27" s="139" t="s">
        <v>4</v>
      </c>
      <c r="L27" s="103"/>
      <c r="M27" s="90"/>
    </row>
    <row r="28" spans="1:20" ht="20.100000000000001" customHeight="1" thickTop="1" thickBot="1" x14ac:dyDescent="0.25">
      <c r="A28" s="46"/>
      <c r="B28" s="153"/>
      <c r="C28" s="134"/>
      <c r="D28" s="46"/>
      <c r="E28" s="155" t="s">
        <v>23</v>
      </c>
      <c r="G28" s="128"/>
      <c r="H28" s="157"/>
      <c r="I28" s="13">
        <f>G28*H28</f>
        <v>0</v>
      </c>
      <c r="J28" s="155"/>
      <c r="L28" s="103"/>
      <c r="M28" s="90"/>
    </row>
    <row r="29" spans="1:20" ht="20.100000000000001" customHeight="1" thickTop="1" thickBot="1" x14ac:dyDescent="0.25">
      <c r="A29" s="46"/>
      <c r="B29" s="153"/>
      <c r="C29" s="134"/>
      <c r="D29" s="46"/>
      <c r="E29" s="155" t="s">
        <v>23</v>
      </c>
      <c r="G29" s="128"/>
      <c r="H29" s="157"/>
      <c r="I29" s="13">
        <f>G29*H29</f>
        <v>0</v>
      </c>
      <c r="J29" s="155"/>
      <c r="L29" s="103"/>
      <c r="M29" s="90"/>
    </row>
    <row r="30" spans="1:20" ht="20.100000000000001" customHeight="1" thickTop="1" thickBot="1" x14ac:dyDescent="0.25">
      <c r="A30" s="46"/>
      <c r="B30" s="153"/>
      <c r="C30" s="134"/>
      <c r="D30" s="46"/>
      <c r="E30" s="155" t="s">
        <v>23</v>
      </c>
      <c r="G30" s="128"/>
      <c r="H30" s="157"/>
      <c r="I30" s="13">
        <f>G30*H30</f>
        <v>0</v>
      </c>
      <c r="J30" s="155"/>
      <c r="L30" s="103"/>
      <c r="M30" s="90"/>
    </row>
    <row r="31" spans="1:20" ht="20.100000000000001" customHeight="1" thickTop="1" thickBot="1" x14ac:dyDescent="0.25">
      <c r="A31" s="46"/>
      <c r="B31" s="153"/>
      <c r="C31" s="134"/>
      <c r="D31" s="46"/>
      <c r="E31" s="155" t="s">
        <v>23</v>
      </c>
      <c r="G31" s="128"/>
      <c r="H31" s="157"/>
      <c r="I31" s="13">
        <f>G31*H31</f>
        <v>0</v>
      </c>
      <c r="J31" s="155"/>
      <c r="L31" s="103"/>
      <c r="M31" s="90"/>
    </row>
    <row r="32" spans="1:20" ht="20.100000000000001" customHeight="1" thickTop="1" thickBot="1" x14ac:dyDescent="0.25">
      <c r="A32" s="46"/>
      <c r="B32" s="153"/>
      <c r="C32" s="134"/>
      <c r="D32" s="46"/>
      <c r="E32" s="155" t="s">
        <v>23</v>
      </c>
      <c r="G32" s="128"/>
      <c r="H32" s="157"/>
      <c r="I32" s="13">
        <f t="shared" ref="I32" si="1">G32*H32</f>
        <v>0</v>
      </c>
      <c r="J32" s="155"/>
      <c r="L32" s="103"/>
      <c r="M32" s="90"/>
    </row>
    <row r="33" spans="1:20" ht="20.100000000000001" customHeight="1" thickTop="1" thickBot="1" x14ac:dyDescent="0.25">
      <c r="A33" s="46"/>
      <c r="B33" s="153"/>
      <c r="C33" s="134"/>
      <c r="D33" s="46"/>
      <c r="E33" s="155" t="s">
        <v>23</v>
      </c>
      <c r="G33" s="128"/>
      <c r="H33" s="157"/>
      <c r="I33" s="13">
        <f>G33*H33</f>
        <v>0</v>
      </c>
      <c r="J33" s="155"/>
      <c r="L33" s="103"/>
      <c r="M33" s="90"/>
    </row>
    <row r="34" spans="1:20" ht="9.9499999999999993" customHeight="1" thickTop="1" x14ac:dyDescent="0.2">
      <c r="A34" s="46"/>
      <c r="B34" s="153"/>
      <c r="C34" s="134"/>
      <c r="D34" s="46"/>
      <c r="E34"/>
      <c r="G34" s="162"/>
      <c r="H34" s="162"/>
      <c r="I34" s="162"/>
      <c r="L34" s="103"/>
      <c r="M34" s="90"/>
    </row>
    <row r="35" spans="1:20" s="126" customFormat="1" ht="20.100000000000001" customHeight="1" x14ac:dyDescent="0.2">
      <c r="A35" s="190"/>
      <c r="B35" s="217"/>
      <c r="C35" s="218"/>
      <c r="D35" s="190"/>
      <c r="E35" s="219" t="s">
        <v>22</v>
      </c>
      <c r="F35" s="220"/>
      <c r="G35" s="164">
        <f>SUM(G28:G33)</f>
        <v>0</v>
      </c>
      <c r="H35" s="219"/>
      <c r="I35" s="221">
        <f>SUM(I28:I33)</f>
        <v>0</v>
      </c>
      <c r="J35" s="219"/>
      <c r="L35" s="122"/>
      <c r="M35" s="148"/>
    </row>
    <row r="36" spans="1:20" ht="15" customHeight="1" x14ac:dyDescent="0.2">
      <c r="B36" s="90"/>
      <c r="C36" s="136"/>
      <c r="D36" s="137"/>
      <c r="E36" s="137"/>
      <c r="F36" s="137"/>
      <c r="G36" s="137"/>
      <c r="H36" s="137"/>
      <c r="I36" s="137"/>
      <c r="J36" s="137"/>
      <c r="K36" s="137"/>
      <c r="L36" s="107"/>
      <c r="M36" s="90"/>
    </row>
    <row r="37" spans="1:20" ht="15" customHeight="1" x14ac:dyDescent="0.2">
      <c r="B37" s="90"/>
      <c r="C37" s="90"/>
      <c r="D37" s="90"/>
      <c r="E37" s="90"/>
      <c r="F37" s="90"/>
      <c r="G37" s="90"/>
      <c r="H37" s="90"/>
      <c r="I37" s="90"/>
      <c r="J37" s="90"/>
      <c r="K37" s="90"/>
      <c r="L37" s="90"/>
      <c r="M37" s="90"/>
    </row>
    <row r="38" spans="1:20" ht="15" customHeight="1" x14ac:dyDescent="0.2">
      <c r="B38" s="90"/>
      <c r="C38" s="90"/>
      <c r="D38" s="90"/>
      <c r="E38" s="289" t="str">
        <f>HYPERLINK("#POVZETEK!k43","Skupaj zunanje (POVZETEK):")</f>
        <v>Skupaj zunanje (POVZETEK):</v>
      </c>
      <c r="F38" s="90"/>
      <c r="G38" s="163">
        <f>POVZETEK!$K$45</f>
        <v>0</v>
      </c>
      <c r="H38" s="90"/>
      <c r="I38" s="90"/>
      <c r="J38" s="90"/>
      <c r="K38" s="90"/>
      <c r="L38" s="90"/>
      <c r="M38" s="90"/>
    </row>
    <row r="39" spans="1:20" ht="15" customHeight="1" x14ac:dyDescent="0.2">
      <c r="B39" s="90"/>
      <c r="C39" s="90"/>
      <c r="D39" s="90"/>
      <c r="E39" s="90"/>
      <c r="F39" s="90"/>
      <c r="G39" s="90"/>
      <c r="H39" s="90"/>
      <c r="I39" s="90"/>
      <c r="J39" s="90"/>
      <c r="K39" s="90"/>
      <c r="L39" s="90"/>
      <c r="M39" s="90"/>
    </row>
    <row r="41" spans="1:20" ht="26.25" customHeight="1" x14ac:dyDescent="0.2">
      <c r="B41" s="277"/>
      <c r="C41" s="287" t="s">
        <v>296</v>
      </c>
      <c r="D41" s="288"/>
      <c r="E41" s="280"/>
      <c r="F41" s="282"/>
      <c r="G41" s="282"/>
      <c r="H41" s="282"/>
      <c r="I41" s="282"/>
      <c r="J41" s="282"/>
      <c r="K41" s="282"/>
      <c r="L41" s="282"/>
      <c r="M41" s="283"/>
    </row>
    <row r="42" spans="1:20" s="126" customFormat="1" ht="12" customHeight="1" x14ac:dyDescent="0.2">
      <c r="B42" s="148"/>
      <c r="C42" s="148"/>
      <c r="D42" s="148"/>
      <c r="E42" s="149"/>
      <c r="F42" s="151"/>
      <c r="G42" s="150"/>
      <c r="H42" s="151"/>
      <c r="I42" s="151"/>
      <c r="J42" s="151"/>
      <c r="K42" s="152"/>
      <c r="L42" s="152"/>
      <c r="M42" s="90"/>
      <c r="N42"/>
      <c r="O42"/>
      <c r="P42"/>
      <c r="Q42"/>
      <c r="R42"/>
      <c r="S42"/>
      <c r="T42"/>
    </row>
    <row r="43" spans="1:20" s="126" customFormat="1" ht="18" customHeight="1" x14ac:dyDescent="0.2">
      <c r="B43" s="148"/>
      <c r="C43" s="330" t="s">
        <v>17</v>
      </c>
      <c r="D43" s="330"/>
      <c r="E43" s="330"/>
      <c r="F43" s="330"/>
      <c r="G43" s="330"/>
      <c r="H43" s="330"/>
      <c r="I43" s="330"/>
      <c r="J43" s="330"/>
      <c r="K43" s="330"/>
      <c r="L43" s="152"/>
      <c r="M43" s="90"/>
      <c r="N43"/>
      <c r="O43"/>
      <c r="P43"/>
      <c r="Q43"/>
      <c r="R43"/>
      <c r="S43"/>
      <c r="T43"/>
    </row>
    <row r="44" spans="1:20" s="126" customFormat="1" ht="36" customHeight="1" x14ac:dyDescent="0.2">
      <c r="B44" s="148"/>
      <c r="C44" s="329" t="s">
        <v>297</v>
      </c>
      <c r="D44" s="329"/>
      <c r="E44" s="329"/>
      <c r="F44" s="329"/>
      <c r="G44" s="329"/>
      <c r="H44" s="329"/>
      <c r="I44" s="329"/>
      <c r="J44" s="329"/>
      <c r="K44" s="329"/>
      <c r="L44" s="329"/>
      <c r="M44" s="90"/>
      <c r="N44"/>
      <c r="O44"/>
      <c r="P44"/>
      <c r="Q44"/>
      <c r="R44"/>
      <c r="S44"/>
      <c r="T44"/>
    </row>
    <row r="45" spans="1:20" ht="15" customHeight="1" thickBot="1" x14ac:dyDescent="0.25">
      <c r="B45" s="90"/>
      <c r="C45" s="129"/>
      <c r="D45" s="48"/>
      <c r="E45" s="130"/>
      <c r="F45" s="133"/>
      <c r="G45" s="133"/>
      <c r="H45" s="133"/>
      <c r="I45" s="156"/>
      <c r="J45" s="156"/>
      <c r="K45" s="48"/>
      <c r="L45" s="102"/>
      <c r="M45" s="90"/>
    </row>
    <row r="46" spans="1:20" ht="15" customHeight="1" thickBot="1" x14ac:dyDescent="0.25">
      <c r="B46" s="90"/>
      <c r="C46" s="138"/>
      <c r="E46" s="143" t="s">
        <v>21</v>
      </c>
      <c r="F46" s="142"/>
      <c r="G46" s="139" t="s">
        <v>24</v>
      </c>
      <c r="H46" s="139" t="s">
        <v>15</v>
      </c>
      <c r="I46" s="139" t="s">
        <v>20</v>
      </c>
      <c r="J46" s="139" t="s">
        <v>4</v>
      </c>
      <c r="L46" s="103"/>
      <c r="M46" s="90"/>
    </row>
    <row r="47" spans="1:20" ht="20.100000000000001" customHeight="1" thickTop="1" thickBot="1" x14ac:dyDescent="0.25">
      <c r="A47" s="46"/>
      <c r="B47" s="153"/>
      <c r="C47" s="134"/>
      <c r="D47" s="46"/>
      <c r="E47" s="155" t="s">
        <v>23</v>
      </c>
      <c r="G47" s="128"/>
      <c r="H47" s="157"/>
      <c r="I47" s="13">
        <f>G47*H47</f>
        <v>0</v>
      </c>
      <c r="J47" s="155"/>
      <c r="L47" s="103"/>
      <c r="M47" s="90"/>
    </row>
    <row r="48" spans="1:20" ht="20.100000000000001" customHeight="1" thickTop="1" thickBot="1" x14ac:dyDescent="0.25">
      <c r="A48" s="46"/>
      <c r="B48" s="153"/>
      <c r="C48" s="134"/>
      <c r="D48" s="46"/>
      <c r="E48" s="155" t="s">
        <v>23</v>
      </c>
      <c r="G48" s="128"/>
      <c r="H48" s="157"/>
      <c r="I48" s="13">
        <f>G48*H48</f>
        <v>0</v>
      </c>
      <c r="J48" s="155"/>
      <c r="L48" s="103"/>
      <c r="M48" s="90"/>
    </row>
    <row r="49" spans="1:20" ht="20.100000000000001" customHeight="1" thickTop="1" thickBot="1" x14ac:dyDescent="0.25">
      <c r="A49" s="46"/>
      <c r="B49" s="153"/>
      <c r="C49" s="134"/>
      <c r="D49" s="46"/>
      <c r="E49" s="155" t="s">
        <v>23</v>
      </c>
      <c r="G49" s="128"/>
      <c r="H49" s="157"/>
      <c r="I49" s="13">
        <f t="shared" ref="I49:I50" si="2">G49*H49</f>
        <v>0</v>
      </c>
      <c r="J49" s="155"/>
      <c r="L49" s="103"/>
      <c r="M49" s="90"/>
    </row>
    <row r="50" spans="1:20" ht="20.100000000000001" customHeight="1" thickTop="1" thickBot="1" x14ac:dyDescent="0.25">
      <c r="A50" s="46"/>
      <c r="B50" s="153"/>
      <c r="C50" s="134"/>
      <c r="D50" s="46"/>
      <c r="E50" s="155" t="s">
        <v>23</v>
      </c>
      <c r="G50" s="128"/>
      <c r="H50" s="157"/>
      <c r="I50" s="13">
        <f t="shared" si="2"/>
        <v>0</v>
      </c>
      <c r="J50" s="155"/>
      <c r="L50" s="103"/>
      <c r="M50" s="90"/>
    </row>
    <row r="51" spans="1:20" ht="20.100000000000001" customHeight="1" thickTop="1" thickBot="1" x14ac:dyDescent="0.25">
      <c r="A51" s="46"/>
      <c r="B51" s="153"/>
      <c r="C51" s="134"/>
      <c r="D51" s="46"/>
      <c r="E51" s="155" t="s">
        <v>23</v>
      </c>
      <c r="G51" s="128"/>
      <c r="H51" s="157"/>
      <c r="I51" s="13">
        <f>G51*H51</f>
        <v>0</v>
      </c>
      <c r="J51" s="155"/>
      <c r="L51" s="103"/>
      <c r="M51" s="90"/>
    </row>
    <row r="52" spans="1:20" ht="20.100000000000001" customHeight="1" thickTop="1" thickBot="1" x14ac:dyDescent="0.25">
      <c r="A52" s="46"/>
      <c r="B52" s="153"/>
      <c r="C52" s="134"/>
      <c r="D52" s="46"/>
      <c r="E52" s="155" t="s">
        <v>23</v>
      </c>
      <c r="G52" s="128"/>
      <c r="H52" s="157"/>
      <c r="I52" s="13">
        <f>G52*H52</f>
        <v>0</v>
      </c>
      <c r="J52" s="155"/>
      <c r="L52" s="103"/>
      <c r="M52" s="90"/>
    </row>
    <row r="53" spans="1:20" ht="20.100000000000001" customHeight="1" thickTop="1" thickBot="1" x14ac:dyDescent="0.25">
      <c r="A53" s="46"/>
      <c r="B53" s="153"/>
      <c r="C53" s="134"/>
      <c r="D53" s="46"/>
      <c r="E53" s="155" t="s">
        <v>23</v>
      </c>
      <c r="G53" s="128"/>
      <c r="H53" s="157"/>
      <c r="I53" s="13">
        <f>G53*H53</f>
        <v>0</v>
      </c>
      <c r="J53" s="155"/>
      <c r="L53" s="103"/>
      <c r="M53" s="90"/>
    </row>
    <row r="54" spans="1:20" ht="9.9499999999999993" customHeight="1" thickTop="1" x14ac:dyDescent="0.2">
      <c r="A54" s="46"/>
      <c r="B54" s="153"/>
      <c r="C54" s="134"/>
      <c r="D54" s="46"/>
      <c r="E54"/>
      <c r="G54" s="162"/>
      <c r="H54" s="162"/>
      <c r="I54" s="162"/>
      <c r="L54" s="103"/>
      <c r="M54" s="90"/>
    </row>
    <row r="55" spans="1:20" s="126" customFormat="1" ht="20.100000000000001" customHeight="1" x14ac:dyDescent="0.2">
      <c r="A55" s="190"/>
      <c r="B55" s="217"/>
      <c r="C55" s="218"/>
      <c r="D55" s="190"/>
      <c r="E55" s="219" t="s">
        <v>22</v>
      </c>
      <c r="F55" s="220"/>
      <c r="G55" s="164">
        <f>SUM(G47:G53)</f>
        <v>0</v>
      </c>
      <c r="H55" s="219"/>
      <c r="I55" s="221">
        <f>SUM(I47:I53)</f>
        <v>0</v>
      </c>
      <c r="J55" s="219"/>
      <c r="L55" s="122"/>
      <c r="M55" s="148"/>
    </row>
    <row r="56" spans="1:20" ht="15" customHeight="1" x14ac:dyDescent="0.2">
      <c r="B56" s="90"/>
      <c r="C56" s="136"/>
      <c r="D56" s="137"/>
      <c r="E56" s="137"/>
      <c r="F56" s="137"/>
      <c r="G56" s="137"/>
      <c r="H56" s="137"/>
      <c r="I56" s="137"/>
      <c r="J56" s="137"/>
      <c r="K56" s="137"/>
      <c r="L56" s="107"/>
      <c r="M56" s="90"/>
    </row>
    <row r="57" spans="1:20" ht="15" customHeight="1" x14ac:dyDescent="0.2">
      <c r="B57" s="90"/>
      <c r="C57" s="90"/>
      <c r="D57" s="90"/>
      <c r="E57" s="90"/>
      <c r="F57" s="90"/>
      <c r="G57" s="90"/>
      <c r="H57" s="90"/>
      <c r="I57" s="90"/>
      <c r="J57" s="90"/>
      <c r="K57" s="90"/>
      <c r="L57" s="90"/>
      <c r="M57" s="90"/>
    </row>
    <row r="58" spans="1:20" ht="15" customHeight="1" x14ac:dyDescent="0.2">
      <c r="B58" s="90"/>
      <c r="C58" s="90"/>
      <c r="D58" s="90"/>
      <c r="E58" s="289" t="str">
        <f>HYPERLINK("#POVZETEK!K30","Skupaj BTP (POVZETEK):")</f>
        <v>Skupaj BTP (POVZETEK):</v>
      </c>
      <c r="F58" s="90"/>
      <c r="G58" s="163">
        <f>POVZETEK!K63</f>
        <v>0</v>
      </c>
      <c r="H58" s="90"/>
      <c r="I58" s="90"/>
      <c r="J58" s="90"/>
      <c r="K58" s="90"/>
      <c r="L58" s="90"/>
      <c r="M58" s="90"/>
    </row>
    <row r="59" spans="1:20" ht="15" customHeight="1" x14ac:dyDescent="0.2">
      <c r="B59" s="90"/>
      <c r="C59" s="90"/>
      <c r="D59" s="90"/>
      <c r="E59" s="90"/>
      <c r="F59" s="90"/>
      <c r="G59" s="90"/>
      <c r="H59" s="90"/>
      <c r="I59" s="90"/>
      <c r="J59" s="90"/>
      <c r="K59" s="90"/>
      <c r="L59" s="90"/>
      <c r="M59" s="90"/>
    </row>
    <row r="60" spans="1:20" s="126" customFormat="1" ht="12" customHeight="1" x14ac:dyDescent="0.2">
      <c r="B60" s="148"/>
      <c r="C60" s="148"/>
      <c r="D60" s="148"/>
      <c r="E60" s="149"/>
      <c r="F60" s="151"/>
      <c r="G60" s="150"/>
      <c r="H60" s="151"/>
      <c r="I60" s="151"/>
      <c r="J60" s="151"/>
      <c r="K60" s="152"/>
      <c r="L60" s="152"/>
      <c r="M60" s="90"/>
      <c r="N60"/>
      <c r="O60"/>
      <c r="P60"/>
      <c r="Q60"/>
      <c r="R60"/>
      <c r="S60"/>
      <c r="T60"/>
    </row>
    <row r="61" spans="1:20" s="126" customFormat="1" ht="18" customHeight="1" x14ac:dyDescent="0.2">
      <c r="B61" s="148"/>
      <c r="C61" s="330" t="s">
        <v>8</v>
      </c>
      <c r="D61" s="330"/>
      <c r="E61" s="330"/>
      <c r="F61" s="330"/>
      <c r="G61" s="330"/>
      <c r="H61" s="330"/>
      <c r="I61" s="330"/>
      <c r="J61" s="330"/>
      <c r="K61" s="330"/>
      <c r="L61" s="152"/>
      <c r="M61" s="90"/>
      <c r="N61"/>
      <c r="O61"/>
      <c r="P61"/>
      <c r="Q61"/>
      <c r="R61"/>
      <c r="S61"/>
      <c r="T61"/>
    </row>
    <row r="62" spans="1:20" s="126" customFormat="1" ht="39.75" customHeight="1" x14ac:dyDescent="0.2">
      <c r="B62" s="148"/>
      <c r="C62" s="329" t="s">
        <v>295</v>
      </c>
      <c r="D62" s="329"/>
      <c r="E62" s="329"/>
      <c r="F62" s="329"/>
      <c r="G62" s="329"/>
      <c r="H62" s="329"/>
      <c r="I62" s="329"/>
      <c r="J62" s="329"/>
      <c r="K62" s="329"/>
      <c r="L62" s="329"/>
      <c r="M62" s="90"/>
      <c r="N62"/>
      <c r="O62"/>
      <c r="P62"/>
      <c r="Q62"/>
      <c r="R62"/>
      <c r="S62"/>
      <c r="T62"/>
    </row>
    <row r="63" spans="1:20" ht="15" customHeight="1" thickBot="1" x14ac:dyDescent="0.25">
      <c r="B63" s="90"/>
      <c r="C63" s="129"/>
      <c r="D63" s="48"/>
      <c r="E63" s="130"/>
      <c r="F63" s="133"/>
      <c r="G63" s="133"/>
      <c r="H63" s="133"/>
      <c r="I63" s="156"/>
      <c r="J63" s="156"/>
      <c r="K63" s="48"/>
      <c r="L63" s="102"/>
      <c r="M63" s="90"/>
    </row>
    <row r="64" spans="1:20" ht="15" customHeight="1" thickBot="1" x14ac:dyDescent="0.25">
      <c r="B64" s="90"/>
      <c r="C64" s="138"/>
      <c r="E64" s="143" t="s">
        <v>21</v>
      </c>
      <c r="F64" s="142"/>
      <c r="G64" s="139" t="s">
        <v>3</v>
      </c>
      <c r="H64" s="139" t="s">
        <v>15</v>
      </c>
      <c r="I64" s="139" t="s">
        <v>20</v>
      </c>
      <c r="J64" s="139" t="s">
        <v>4</v>
      </c>
      <c r="L64" s="103"/>
      <c r="M64" s="90"/>
    </row>
    <row r="65" spans="1:13" ht="20.100000000000001" customHeight="1" thickTop="1" thickBot="1" x14ac:dyDescent="0.25">
      <c r="A65" s="46"/>
      <c r="B65" s="153"/>
      <c r="C65" s="134"/>
      <c r="D65" s="46"/>
      <c r="E65" s="155" t="s">
        <v>23</v>
      </c>
      <c r="G65" s="128"/>
      <c r="H65" s="157"/>
      <c r="I65" s="13">
        <f>G65*H65</f>
        <v>0</v>
      </c>
      <c r="J65" s="155"/>
      <c r="L65" s="103"/>
      <c r="M65" s="90"/>
    </row>
    <row r="66" spans="1:13" ht="20.100000000000001" customHeight="1" thickTop="1" thickBot="1" x14ac:dyDescent="0.25">
      <c r="A66" s="46"/>
      <c r="B66" s="153"/>
      <c r="C66" s="134"/>
      <c r="D66" s="46"/>
      <c r="E66" s="155" t="s">
        <v>23</v>
      </c>
      <c r="G66" s="128"/>
      <c r="H66" s="157"/>
      <c r="I66" s="13">
        <f>G66*H66</f>
        <v>0</v>
      </c>
      <c r="J66" s="155"/>
      <c r="L66" s="103"/>
      <c r="M66" s="90"/>
    </row>
    <row r="67" spans="1:13" ht="20.100000000000001" customHeight="1" thickTop="1" thickBot="1" x14ac:dyDescent="0.25">
      <c r="A67" s="46"/>
      <c r="B67" s="153"/>
      <c r="C67" s="134"/>
      <c r="D67" s="46"/>
      <c r="E67" s="155" t="s">
        <v>23</v>
      </c>
      <c r="G67" s="128"/>
      <c r="H67" s="157"/>
      <c r="I67" s="13">
        <f>G67*H67</f>
        <v>0</v>
      </c>
      <c r="J67" s="155"/>
      <c r="L67" s="103"/>
      <c r="M67" s="90"/>
    </row>
    <row r="68" spans="1:13" ht="20.100000000000001" customHeight="1" thickTop="1" thickBot="1" x14ac:dyDescent="0.25">
      <c r="A68" s="46"/>
      <c r="B68" s="153"/>
      <c r="C68" s="134"/>
      <c r="D68" s="46"/>
      <c r="E68" s="155" t="s">
        <v>23</v>
      </c>
      <c r="G68" s="128"/>
      <c r="H68" s="157"/>
      <c r="I68" s="13">
        <f>G68*H68</f>
        <v>0</v>
      </c>
      <c r="J68" s="155"/>
      <c r="L68" s="103"/>
      <c r="M68" s="90"/>
    </row>
    <row r="69" spans="1:13" ht="20.100000000000001" customHeight="1" thickTop="1" thickBot="1" x14ac:dyDescent="0.25">
      <c r="A69" s="46"/>
      <c r="B69" s="153"/>
      <c r="C69" s="134"/>
      <c r="D69" s="46"/>
      <c r="E69" s="155" t="s">
        <v>23</v>
      </c>
      <c r="G69" s="128"/>
      <c r="H69" s="157"/>
      <c r="I69" s="13">
        <f t="shared" ref="I69:I71" si="3">G69*H69</f>
        <v>0</v>
      </c>
      <c r="J69" s="155"/>
      <c r="L69" s="103"/>
      <c r="M69" s="90"/>
    </row>
    <row r="70" spans="1:13" ht="20.100000000000001" customHeight="1" thickTop="1" thickBot="1" x14ac:dyDescent="0.25">
      <c r="A70" s="46"/>
      <c r="B70" s="153"/>
      <c r="C70" s="134"/>
      <c r="D70" s="46"/>
      <c r="E70" s="155" t="s">
        <v>23</v>
      </c>
      <c r="G70" s="128"/>
      <c r="H70" s="157"/>
      <c r="I70" s="13">
        <f t="shared" si="3"/>
        <v>0</v>
      </c>
      <c r="J70" s="155"/>
      <c r="L70" s="103"/>
      <c r="M70" s="90"/>
    </row>
    <row r="71" spans="1:13" ht="20.100000000000001" customHeight="1" thickTop="1" thickBot="1" x14ac:dyDescent="0.25">
      <c r="A71" s="46"/>
      <c r="B71" s="153"/>
      <c r="C71" s="134"/>
      <c r="D71" s="46"/>
      <c r="E71" s="155" t="s">
        <v>23</v>
      </c>
      <c r="G71" s="128"/>
      <c r="H71" s="157"/>
      <c r="I71" s="13">
        <f t="shared" si="3"/>
        <v>0</v>
      </c>
      <c r="J71" s="155"/>
      <c r="L71" s="103"/>
      <c r="M71" s="90"/>
    </row>
    <row r="72" spans="1:13" ht="20.100000000000001" customHeight="1" thickTop="1" thickBot="1" x14ac:dyDescent="0.25">
      <c r="A72" s="46"/>
      <c r="B72" s="153"/>
      <c r="C72" s="134"/>
      <c r="D72" s="46"/>
      <c r="E72" s="155" t="s">
        <v>23</v>
      </c>
      <c r="G72" s="128"/>
      <c r="H72" s="157"/>
      <c r="I72" s="13">
        <f>G72*H72</f>
        <v>0</v>
      </c>
      <c r="J72" s="155"/>
      <c r="L72" s="103"/>
      <c r="M72" s="90"/>
    </row>
    <row r="73" spans="1:13" ht="9.9499999999999993" customHeight="1" thickTop="1" x14ac:dyDescent="0.2">
      <c r="A73" s="46"/>
      <c r="B73" s="153"/>
      <c r="C73" s="134"/>
      <c r="D73" s="46"/>
      <c r="E73"/>
      <c r="G73" s="162"/>
      <c r="H73" s="162"/>
      <c r="I73" s="162"/>
      <c r="L73" s="103"/>
      <c r="M73" s="90"/>
    </row>
    <row r="74" spans="1:13" s="126" customFormat="1" ht="20.100000000000001" customHeight="1" x14ac:dyDescent="0.2">
      <c r="A74" s="190"/>
      <c r="B74" s="217"/>
      <c r="C74" s="218"/>
      <c r="D74" s="190"/>
      <c r="E74" s="219" t="s">
        <v>22</v>
      </c>
      <c r="F74" s="220"/>
      <c r="G74" s="164">
        <f>SUM(G65:G72)</f>
        <v>0</v>
      </c>
      <c r="H74" s="219"/>
      <c r="I74" s="221">
        <f>SUM(I65:I72)</f>
        <v>0</v>
      </c>
      <c r="J74" s="219"/>
      <c r="L74" s="122"/>
      <c r="M74" s="148"/>
    </row>
    <row r="75" spans="1:13" ht="15" customHeight="1" x14ac:dyDescent="0.2">
      <c r="B75" s="90"/>
      <c r="C75" s="136"/>
      <c r="D75" s="137"/>
      <c r="E75" s="137"/>
      <c r="F75" s="137"/>
      <c r="G75" s="137"/>
      <c r="H75" s="137"/>
      <c r="I75" s="137"/>
      <c r="J75" s="137"/>
      <c r="K75" s="137"/>
      <c r="L75" s="107"/>
      <c r="M75" s="90"/>
    </row>
    <row r="76" spans="1:13" ht="15" customHeight="1" x14ac:dyDescent="0.2">
      <c r="B76" s="90"/>
      <c r="C76" s="90"/>
      <c r="D76" s="90"/>
      <c r="E76" s="90"/>
      <c r="F76" s="90"/>
      <c r="G76" s="90"/>
      <c r="H76" s="90"/>
      <c r="I76" s="90"/>
      <c r="J76" s="90"/>
      <c r="K76" s="90"/>
      <c r="L76" s="90"/>
      <c r="M76" s="90"/>
    </row>
    <row r="77" spans="1:13" ht="15" customHeight="1" x14ac:dyDescent="0.2">
      <c r="B77" s="90"/>
      <c r="C77" s="90"/>
      <c r="D77" s="90"/>
      <c r="E77" s="289" t="str">
        <f>HYPERLINK("#POVZETEK!k65","Skupaj zunanje (POVZETEK):")</f>
        <v>Skupaj zunanje (POVZETEK):</v>
      </c>
      <c r="F77" s="90"/>
      <c r="G77" s="163">
        <f>POVZETEK!$K$45</f>
        <v>0</v>
      </c>
      <c r="H77" s="90"/>
      <c r="I77" s="90"/>
      <c r="J77" s="90"/>
      <c r="K77" s="90"/>
      <c r="L77" s="90"/>
      <c r="M77" s="90"/>
    </row>
    <row r="78" spans="1:13" ht="15" customHeight="1" x14ac:dyDescent="0.2">
      <c r="B78" s="90"/>
      <c r="C78" s="90"/>
      <c r="D78" s="90"/>
      <c r="E78" s="90"/>
      <c r="F78" s="90"/>
      <c r="G78" s="90"/>
      <c r="H78" s="90"/>
      <c r="I78" s="90"/>
      <c r="J78" s="90"/>
      <c r="K78" s="90"/>
      <c r="L78" s="90"/>
      <c r="M78" s="90"/>
    </row>
  </sheetData>
  <sheetProtection algorithmName="SHA-512" hashValue="S7oUADG1oju13GCvIGxaCeuTzwpjErawUelcWGtXlOxMtxOAWVRDJJ2BICQ2eCbCxeF53jra4fAITfCbpzBQsA==" saltValue="E6qInJqrmqLdjoXFPBrH4w==" spinCount="100000" sheet="1" selectLockedCells="1"/>
  <mergeCells count="8">
    <mergeCell ref="C44:L44"/>
    <mergeCell ref="C61:K61"/>
    <mergeCell ref="C62:L62"/>
    <mergeCell ref="C7:K7"/>
    <mergeCell ref="C8:L8"/>
    <mergeCell ref="C24:K24"/>
    <mergeCell ref="C25:L25"/>
    <mergeCell ref="C43:K43"/>
  </mergeCells>
  <pageMargins left="0.70866141732283472" right="0.70866141732283472" top="0.74803149606299213" bottom="0.74803149606299213" header="0.31496062992125984" footer="0.31496062992125984"/>
  <pageSetup paperSize="9" scale="5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D4A0F-A4C8-4BEA-90F6-A6DD93076096}">
  <sheetPr codeName="List5">
    <tabColor theme="4"/>
    <pageSetUpPr fitToPage="1"/>
  </sheetPr>
  <dimension ref="B3:U250"/>
  <sheetViews>
    <sheetView showGridLines="0" zoomScale="85" zoomScaleNormal="85" zoomScaleSheetLayoutView="100" zoomScalePageLayoutView="10" workbookViewId="0">
      <selection activeCell="O247" sqref="O247"/>
    </sheetView>
  </sheetViews>
  <sheetFormatPr defaultColWidth="9.140625" defaultRowHeight="15" customHeight="1" x14ac:dyDescent="0.2"/>
  <cols>
    <col min="1" max="1" width="5.7109375" style="3" customWidth="1"/>
    <col min="2" max="2" width="2.28515625" style="3" customWidth="1"/>
    <col min="3" max="3" width="2.7109375" style="3" customWidth="1"/>
    <col min="4" max="4" width="10" style="248" customWidth="1"/>
    <col min="5" max="5" width="1.85546875" style="2" customWidth="1"/>
    <col min="6" max="6" width="62.5703125" style="21" customWidth="1"/>
    <col min="7" max="7" width="5.42578125" style="4" customWidth="1"/>
    <col min="8" max="8" width="10.140625" style="8" bestFit="1" customWidth="1"/>
    <col min="9" max="10" width="9.140625" style="9" customWidth="1"/>
    <col min="11" max="12" width="2" style="57" customWidth="1"/>
    <col min="13" max="16" width="9.140625" style="5" customWidth="1"/>
    <col min="17" max="17" width="41.7109375" style="5" customWidth="1"/>
    <col min="18" max="19" width="2.7109375" style="5" customWidth="1"/>
    <col min="20" max="20" width="3.7109375" style="5" customWidth="1"/>
    <col min="21" max="16384" width="9.140625" style="3"/>
  </cols>
  <sheetData>
    <row r="3" spans="2:21" s="79" customFormat="1" ht="15" customHeight="1" x14ac:dyDescent="0.2">
      <c r="B3" s="92"/>
      <c r="C3" s="92"/>
      <c r="D3" s="242"/>
      <c r="E3" s="91"/>
      <c r="F3" s="92"/>
      <c r="G3" s="118"/>
      <c r="H3" s="93"/>
      <c r="I3" s="93"/>
      <c r="J3" s="93"/>
      <c r="K3" s="94"/>
      <c r="L3" s="94"/>
      <c r="M3" s="95"/>
      <c r="N3" s="95"/>
      <c r="O3" s="95"/>
      <c r="P3" s="95"/>
      <c r="Q3" s="95"/>
      <c r="R3" s="95"/>
      <c r="S3" s="95"/>
      <c r="T3" s="259"/>
    </row>
    <row r="4" spans="2:21" ht="27.75" customHeight="1" x14ac:dyDescent="0.2">
      <c r="B4" s="100"/>
      <c r="C4" s="100"/>
      <c r="D4" s="165" t="s">
        <v>387</v>
      </c>
      <c r="E4" s="165"/>
      <c r="F4" s="165"/>
      <c r="G4" s="256"/>
      <c r="H4" s="93"/>
      <c r="I4" s="93"/>
      <c r="J4" s="93"/>
      <c r="K4" s="94"/>
      <c r="L4" s="94"/>
      <c r="M4" s="96"/>
      <c r="N4" s="96"/>
      <c r="O4" s="96"/>
      <c r="P4" s="96"/>
      <c r="Q4" s="96"/>
      <c r="R4" s="96"/>
      <c r="S4" s="95"/>
      <c r="T4" s="259"/>
    </row>
    <row r="5" spans="2:21" ht="3" customHeight="1" x14ac:dyDescent="0.2">
      <c r="B5" s="100"/>
      <c r="C5" s="100"/>
      <c r="D5" s="165"/>
      <c r="E5" s="165"/>
      <c r="F5" s="165"/>
      <c r="G5" s="256"/>
      <c r="H5" s="93"/>
      <c r="I5" s="93"/>
      <c r="J5" s="93"/>
      <c r="K5" s="94"/>
      <c r="L5" s="94"/>
      <c r="M5" s="96"/>
      <c r="N5" s="96"/>
      <c r="O5" s="96"/>
      <c r="P5" s="96"/>
      <c r="Q5" s="96"/>
      <c r="R5" s="96"/>
      <c r="S5" s="95"/>
      <c r="T5" s="259"/>
    </row>
    <row r="6" spans="2:21" s="121" customFormat="1" ht="24.75" customHeight="1" x14ac:dyDescent="0.2">
      <c r="B6" s="119"/>
      <c r="C6" s="119"/>
      <c r="D6" s="261" t="s">
        <v>96</v>
      </c>
      <c r="E6" s="165"/>
      <c r="F6" s="165"/>
      <c r="G6" s="334"/>
      <c r="H6" s="334"/>
      <c r="I6" s="334"/>
      <c r="J6" s="291"/>
      <c r="K6" s="255"/>
      <c r="L6" s="255"/>
      <c r="M6" s="96"/>
      <c r="N6" s="96"/>
      <c r="O6" s="120"/>
      <c r="P6" s="95"/>
      <c r="Q6" s="120"/>
      <c r="R6" s="120"/>
      <c r="S6" s="95"/>
      <c r="T6" s="259"/>
    </row>
    <row r="7" spans="2:21" s="121" customFormat="1" ht="26.25" customHeight="1" x14ac:dyDescent="0.2">
      <c r="B7" s="119"/>
      <c r="C7" s="119"/>
      <c r="D7" s="165"/>
      <c r="E7" s="165"/>
      <c r="F7" s="165"/>
      <c r="G7" s="335"/>
      <c r="H7" s="335"/>
      <c r="I7" s="335"/>
      <c r="J7" s="292"/>
      <c r="K7" s="255"/>
      <c r="L7" s="255"/>
      <c r="M7" s="95"/>
      <c r="N7" s="95"/>
      <c r="O7" s="120"/>
      <c r="P7" s="95"/>
      <c r="Q7" s="120"/>
      <c r="R7" s="120"/>
      <c r="S7" s="95"/>
      <c r="T7" s="259"/>
    </row>
    <row r="8" spans="2:21" ht="15" customHeight="1" x14ac:dyDescent="0.2">
      <c r="B8" s="100"/>
      <c r="C8" s="100"/>
      <c r="D8" s="99"/>
      <c r="E8" s="99"/>
      <c r="F8" s="99"/>
      <c r="G8" s="99"/>
      <c r="H8" s="99"/>
      <c r="I8" s="99"/>
      <c r="J8" s="99"/>
      <c r="K8" s="94"/>
      <c r="L8" s="94"/>
      <c r="M8" s="257"/>
      <c r="N8" s="257"/>
      <c r="O8" s="96"/>
      <c r="P8" s="96"/>
      <c r="Q8" s="96"/>
      <c r="R8" s="96"/>
      <c r="S8" s="95"/>
      <c r="T8" s="259"/>
    </row>
    <row r="10" spans="2:21" s="14" customFormat="1" ht="15" customHeight="1" x14ac:dyDescent="0.2">
      <c r="B10" s="80"/>
      <c r="C10" s="37"/>
      <c r="D10" s="37"/>
      <c r="E10" s="24"/>
      <c r="F10" s="53"/>
      <c r="G10" s="25"/>
      <c r="H10" s="25"/>
      <c r="I10" s="26"/>
      <c r="J10" s="26"/>
      <c r="K10" s="58"/>
      <c r="L10" s="58"/>
      <c r="M10" s="27"/>
      <c r="N10" s="27"/>
      <c r="O10" s="27"/>
      <c r="P10" s="27"/>
      <c r="Q10" s="27"/>
      <c r="R10" s="27"/>
      <c r="S10" s="27"/>
      <c r="T10" s="5"/>
    </row>
    <row r="11" spans="2:21" s="14" customFormat="1" ht="27.75" x14ac:dyDescent="0.2">
      <c r="B11" s="80"/>
      <c r="C11" s="80"/>
      <c r="D11" s="243" t="s">
        <v>2</v>
      </c>
      <c r="E11" s="24"/>
      <c r="F11" s="331" t="s">
        <v>124</v>
      </c>
      <c r="G11" s="331"/>
      <c r="H11" s="331"/>
      <c r="I11" s="331"/>
      <c r="J11" s="331"/>
      <c r="K11" s="331"/>
      <c r="L11" s="331"/>
      <c r="M11" s="331"/>
      <c r="N11" s="331"/>
      <c r="O11" s="331"/>
      <c r="P11" s="331"/>
      <c r="Q11" s="331"/>
      <c r="R11" s="78"/>
      <c r="S11" s="27"/>
      <c r="T11" s="5"/>
    </row>
    <row r="12" spans="2:21" s="14" customFormat="1" ht="15" customHeight="1" x14ac:dyDescent="0.2">
      <c r="B12" s="80"/>
      <c r="C12" s="80"/>
      <c r="D12" s="37"/>
      <c r="E12" s="28"/>
      <c r="F12" s="53"/>
      <c r="G12" s="29"/>
      <c r="H12" s="29"/>
      <c r="I12" s="26"/>
      <c r="J12" s="26"/>
      <c r="K12" s="58"/>
      <c r="L12" s="58"/>
      <c r="M12" s="30"/>
      <c r="N12" s="30"/>
      <c r="O12" s="30"/>
      <c r="P12" s="30"/>
      <c r="Q12" s="30"/>
      <c r="R12" s="30"/>
      <c r="S12" s="27"/>
      <c r="T12" s="5"/>
    </row>
    <row r="13" spans="2:21" ht="15" customHeight="1" x14ac:dyDescent="0.2">
      <c r="B13" s="80"/>
      <c r="C13" s="101"/>
      <c r="D13" s="244"/>
      <c r="E13" s="82"/>
      <c r="F13" s="52"/>
      <c r="G13" s="83"/>
      <c r="H13" s="83"/>
      <c r="I13" s="84"/>
      <c r="J13" s="84"/>
      <c r="K13" s="85"/>
      <c r="L13" s="85"/>
      <c r="M13" s="86"/>
      <c r="N13" s="86"/>
      <c r="O13" s="86"/>
      <c r="P13" s="86"/>
      <c r="Q13" s="86"/>
      <c r="R13" s="102"/>
      <c r="S13" s="27"/>
      <c r="U13" s="14"/>
    </row>
    <row r="14" spans="2:21" ht="15" customHeight="1" x14ac:dyDescent="0.2">
      <c r="B14" s="80"/>
      <c r="C14" s="49"/>
      <c r="D14" s="332" t="s">
        <v>9</v>
      </c>
      <c r="E14" s="332"/>
      <c r="F14" s="332"/>
      <c r="G14" s="332"/>
      <c r="H14" s="332"/>
      <c r="I14" s="332"/>
      <c r="J14" s="293"/>
      <c r="K14" s="62"/>
      <c r="L14" s="62"/>
      <c r="M14" s="333" t="s">
        <v>10</v>
      </c>
      <c r="N14" s="333"/>
      <c r="O14" s="333"/>
      <c r="P14" s="333"/>
      <c r="Q14" s="333"/>
      <c r="R14" s="103"/>
      <c r="S14" s="27"/>
      <c r="U14" s="14"/>
    </row>
    <row r="15" spans="2:21" s="181" customFormat="1" ht="45.75" customHeight="1" x14ac:dyDescent="0.2">
      <c r="B15" s="182"/>
      <c r="C15" s="183"/>
      <c r="D15" s="294" t="s">
        <v>6</v>
      </c>
      <c r="E15" s="295"/>
      <c r="F15" s="296" t="s">
        <v>7</v>
      </c>
      <c r="G15" s="295" t="s">
        <v>0</v>
      </c>
      <c r="H15" s="295" t="s">
        <v>3</v>
      </c>
      <c r="I15" s="295" t="s">
        <v>5</v>
      </c>
      <c r="J15" s="297" t="s">
        <v>304</v>
      </c>
      <c r="K15" s="298"/>
      <c r="L15" s="299"/>
      <c r="M15" s="295" t="s">
        <v>0</v>
      </c>
      <c r="N15" s="295" t="s">
        <v>3</v>
      </c>
      <c r="O15" s="295" t="s">
        <v>5</v>
      </c>
      <c r="P15" s="297" t="s">
        <v>457</v>
      </c>
      <c r="Q15" s="295" t="s">
        <v>4</v>
      </c>
      <c r="R15" s="187"/>
      <c r="S15" s="188"/>
      <c r="T15" s="189"/>
      <c r="U15" s="14"/>
    </row>
    <row r="16" spans="2:21" s="181" customFormat="1" ht="15" customHeight="1" thickBot="1" x14ac:dyDescent="0.25">
      <c r="B16" s="182"/>
      <c r="C16" s="183"/>
      <c r="D16" s="300"/>
      <c r="E16" s="301"/>
      <c r="F16" s="302"/>
      <c r="G16" s="301"/>
      <c r="H16" s="301"/>
      <c r="I16" s="301"/>
      <c r="J16" s="303"/>
      <c r="K16" s="298"/>
      <c r="L16" s="299"/>
      <c r="M16" s="301"/>
      <c r="N16" s="301"/>
      <c r="O16" s="301"/>
      <c r="P16" s="303"/>
      <c r="Q16" s="301"/>
      <c r="R16" s="187"/>
      <c r="S16" s="188"/>
      <c r="T16" s="189"/>
      <c r="U16" s="14"/>
    </row>
    <row r="17" spans="2:21" s="32" customFormat="1" ht="14.25" thickTop="1" thickBot="1" x14ac:dyDescent="0.25">
      <c r="B17" s="125"/>
      <c r="C17" s="226"/>
      <c r="D17" s="63" t="str">
        <f>_xlfn.CONCAT($D$11,"-",TEXT(COUNT($G17:G$17), "00"))</f>
        <v>A1-01</v>
      </c>
      <c r="E17" s="35"/>
      <c r="F17" s="169" t="s">
        <v>54</v>
      </c>
      <c r="G17" s="97">
        <v>1</v>
      </c>
      <c r="H17" s="9">
        <v>1080</v>
      </c>
      <c r="I17" s="9">
        <f>G17*H17</f>
        <v>1080</v>
      </c>
      <c r="J17" s="9" t="s">
        <v>305</v>
      </c>
      <c r="K17" s="57"/>
      <c r="L17" s="57"/>
      <c r="M17" s="154"/>
      <c r="N17" s="128"/>
      <c r="O17" s="13">
        <f>M17*N17</f>
        <v>0</v>
      </c>
      <c r="P17" s="338"/>
      <c r="Q17" s="155"/>
      <c r="R17" s="122"/>
      <c r="S17" s="30"/>
      <c r="T17" s="34"/>
      <c r="U17" s="14"/>
    </row>
    <row r="18" spans="2:21" ht="49.5" customHeight="1" thickTop="1" thickBot="1" x14ac:dyDescent="0.25">
      <c r="B18" s="80"/>
      <c r="C18" s="105"/>
      <c r="D18" s="246"/>
      <c r="F18" s="263" t="s">
        <v>453</v>
      </c>
      <c r="G18" s="97"/>
      <c r="H18" s="9"/>
      <c r="Q18" s="98"/>
      <c r="R18" s="103"/>
      <c r="S18" s="27"/>
      <c r="U18" s="14"/>
    </row>
    <row r="19" spans="2:21" s="21" customFormat="1" ht="14.25" thickTop="1" thickBot="1" x14ac:dyDescent="0.25">
      <c r="B19" s="55"/>
      <c r="C19" s="104"/>
      <c r="D19" s="63" t="str">
        <f>_xlfn.CONCAT($D$11,"-",TEXT(COUNT($G$17:G19), "00"))</f>
        <v>A1-02</v>
      </c>
      <c r="E19" s="19"/>
      <c r="F19" s="39" t="s">
        <v>99</v>
      </c>
      <c r="G19" s="97">
        <v>1</v>
      </c>
      <c r="H19" s="9">
        <v>320</v>
      </c>
      <c r="I19" s="20">
        <f t="shared" ref="I19" si="0">G19*H19</f>
        <v>320</v>
      </c>
      <c r="J19" s="20" t="s">
        <v>305</v>
      </c>
      <c r="K19" s="60"/>
      <c r="L19" s="60"/>
      <c r="M19" s="154"/>
      <c r="N19" s="128"/>
      <c r="O19" s="13">
        <f>M19*N19</f>
        <v>0</v>
      </c>
      <c r="P19" s="338"/>
      <c r="Q19" s="155"/>
      <c r="R19" s="103"/>
      <c r="S19" s="89"/>
      <c r="T19" s="6"/>
      <c r="U19" s="14"/>
    </row>
    <row r="20" spans="2:21" ht="36" customHeight="1" thickTop="1" thickBot="1" x14ac:dyDescent="0.25">
      <c r="B20" s="80"/>
      <c r="C20" s="105"/>
      <c r="D20" s="246"/>
      <c r="F20" s="263" t="s">
        <v>454</v>
      </c>
      <c r="G20" s="97"/>
      <c r="H20" s="9"/>
      <c r="R20" s="103"/>
      <c r="S20" s="27"/>
      <c r="U20" s="14"/>
    </row>
    <row r="21" spans="2:21" s="21" customFormat="1" ht="14.25" thickTop="1" thickBot="1" x14ac:dyDescent="0.25">
      <c r="B21" s="55"/>
      <c r="C21" s="104"/>
      <c r="D21" s="63" t="str">
        <f>_xlfn.CONCAT($D$11,"-",TEXT(COUNT($G$17:G21), "00"))</f>
        <v>A1-03</v>
      </c>
      <c r="E21" s="19"/>
      <c r="F21" s="39" t="s">
        <v>55</v>
      </c>
      <c r="G21" s="97">
        <v>1</v>
      </c>
      <c r="H21" s="9">
        <v>250</v>
      </c>
      <c r="I21" s="20">
        <f t="shared" ref="I21" si="1">G21*H21</f>
        <v>250</v>
      </c>
      <c r="J21" s="20" t="s">
        <v>305</v>
      </c>
      <c r="K21" s="60"/>
      <c r="L21" s="60"/>
      <c r="M21" s="154"/>
      <c r="N21" s="128"/>
      <c r="O21" s="13">
        <f>M21*N21</f>
        <v>0</v>
      </c>
      <c r="P21" s="338"/>
      <c r="Q21" s="155"/>
      <c r="R21" s="103"/>
      <c r="S21" s="89"/>
      <c r="T21" s="6"/>
      <c r="U21" s="14"/>
    </row>
    <row r="22" spans="2:21" s="21" customFormat="1" ht="80.25" customHeight="1" thickTop="1" thickBot="1" x14ac:dyDescent="0.25">
      <c r="B22" s="55"/>
      <c r="C22" s="104"/>
      <c r="D22" s="63"/>
      <c r="E22" s="19"/>
      <c r="F22" s="241" t="s">
        <v>309</v>
      </c>
      <c r="G22" s="97"/>
      <c r="H22" s="9"/>
      <c r="I22" s="20"/>
      <c r="J22" s="20"/>
      <c r="K22" s="60"/>
      <c r="L22" s="60"/>
      <c r="M22" s="5"/>
      <c r="N22" s="5"/>
      <c r="O22" s="5"/>
      <c r="P22" s="5"/>
      <c r="Q22" s="5"/>
      <c r="R22" s="103"/>
      <c r="S22" s="89"/>
      <c r="T22" s="6"/>
      <c r="U22" s="14"/>
    </row>
    <row r="23" spans="2:21" s="21" customFormat="1" ht="14.25" thickTop="1" thickBot="1" x14ac:dyDescent="0.25">
      <c r="B23" s="55"/>
      <c r="C23" s="104"/>
      <c r="D23" s="63" t="str">
        <f>_xlfn.CONCAT($D$11,"-",TEXT(COUNT($G$17:G23), "00"))</f>
        <v>A1-04</v>
      </c>
      <c r="E23" s="19"/>
      <c r="F23" s="39" t="s">
        <v>130</v>
      </c>
      <c r="G23" s="97">
        <v>1</v>
      </c>
      <c r="H23" s="9">
        <v>220</v>
      </c>
      <c r="I23" s="20">
        <f t="shared" ref="I23" si="2">G23*H23</f>
        <v>220</v>
      </c>
      <c r="J23" s="20" t="s">
        <v>305</v>
      </c>
      <c r="K23" s="60"/>
      <c r="L23" s="60"/>
      <c r="M23" s="154"/>
      <c r="N23" s="128"/>
      <c r="O23" s="13">
        <f>M23*N23</f>
        <v>0</v>
      </c>
      <c r="P23" s="338"/>
      <c r="Q23" s="155"/>
      <c r="R23" s="103"/>
      <c r="S23" s="89"/>
      <c r="T23" s="6"/>
      <c r="U23" s="14"/>
    </row>
    <row r="24" spans="2:21" s="21" customFormat="1" ht="57.75" thickTop="1" thickBot="1" x14ac:dyDescent="0.25">
      <c r="B24" s="55"/>
      <c r="C24" s="104"/>
      <c r="D24" s="63"/>
      <c r="E24" s="19"/>
      <c r="F24" s="241" t="s">
        <v>449</v>
      </c>
      <c r="G24" s="97"/>
      <c r="H24" s="9"/>
      <c r="I24" s="20"/>
      <c r="J24" s="20"/>
      <c r="K24" s="60"/>
      <c r="L24" s="60"/>
      <c r="M24" s="5"/>
      <c r="N24" s="5"/>
      <c r="O24" s="5"/>
      <c r="P24" s="5"/>
      <c r="Q24" s="5"/>
      <c r="R24" s="103"/>
      <c r="S24" s="89"/>
      <c r="T24" s="6"/>
      <c r="U24" s="14"/>
    </row>
    <row r="25" spans="2:21" s="21" customFormat="1" ht="14.25" thickTop="1" thickBot="1" x14ac:dyDescent="0.25">
      <c r="B25" s="55"/>
      <c r="C25" s="104"/>
      <c r="D25" s="63" t="str">
        <f>_xlfn.CONCAT($D$11,"-",TEXT(COUNT($G$17:G25), "00"))</f>
        <v>A1-05</v>
      </c>
      <c r="E25" s="19"/>
      <c r="F25" s="39" t="s">
        <v>125</v>
      </c>
      <c r="G25" s="97">
        <v>1</v>
      </c>
      <c r="H25" s="9">
        <v>220</v>
      </c>
      <c r="I25" s="20">
        <f t="shared" ref="I25" si="3">G25*H25</f>
        <v>220</v>
      </c>
      <c r="J25" s="20" t="s">
        <v>305</v>
      </c>
      <c r="K25" s="60"/>
      <c r="L25" s="60"/>
      <c r="M25" s="154"/>
      <c r="N25" s="128"/>
      <c r="O25" s="13">
        <f>M25*N25</f>
        <v>0</v>
      </c>
      <c r="P25" s="338"/>
      <c r="Q25" s="155"/>
      <c r="R25" s="103"/>
      <c r="S25" s="89"/>
      <c r="T25" s="6"/>
      <c r="U25" s="14"/>
    </row>
    <row r="26" spans="2:21" s="21" customFormat="1" ht="26.25" customHeight="1" thickTop="1" thickBot="1" x14ac:dyDescent="0.25">
      <c r="B26" s="55"/>
      <c r="C26" s="104"/>
      <c r="D26" s="63"/>
      <c r="E26" s="19"/>
      <c r="F26" s="241" t="s">
        <v>450</v>
      </c>
      <c r="G26" s="97"/>
      <c r="H26" s="9"/>
      <c r="I26" s="20"/>
      <c r="J26" s="20"/>
      <c r="K26" s="60"/>
      <c r="L26" s="60"/>
      <c r="M26" s="5"/>
      <c r="N26" s="5"/>
      <c r="O26" s="5"/>
      <c r="P26" s="5"/>
      <c r="Q26" s="5"/>
      <c r="R26" s="103"/>
      <c r="S26" s="89"/>
      <c r="T26" s="6"/>
      <c r="U26" s="14"/>
    </row>
    <row r="27" spans="2:21" s="21" customFormat="1" ht="14.25" thickTop="1" thickBot="1" x14ac:dyDescent="0.25">
      <c r="B27" s="55"/>
      <c r="C27" s="104"/>
      <c r="D27" s="63" t="str">
        <f>_xlfn.CONCAT($D$11,"-",TEXT(COUNT($G$17:G27), "00"))</f>
        <v>A1-06</v>
      </c>
      <c r="E27" s="19"/>
      <c r="F27" s="39" t="s">
        <v>126</v>
      </c>
      <c r="G27" s="97">
        <v>1</v>
      </c>
      <c r="H27" s="9">
        <v>150</v>
      </c>
      <c r="I27" s="20">
        <f t="shared" ref="I27" si="4">G27*H27</f>
        <v>150</v>
      </c>
      <c r="J27" s="20" t="s">
        <v>25</v>
      </c>
      <c r="K27" s="60"/>
      <c r="L27" s="60"/>
      <c r="M27" s="154"/>
      <c r="N27" s="128"/>
      <c r="O27" s="13">
        <f>M27*N27</f>
        <v>0</v>
      </c>
      <c r="P27" s="338"/>
      <c r="Q27" s="155"/>
      <c r="R27" s="103"/>
      <c r="S27" s="89"/>
      <c r="T27" s="6"/>
      <c r="U27" s="14"/>
    </row>
    <row r="28" spans="2:21" s="21" customFormat="1" ht="14.25" thickTop="1" thickBot="1" x14ac:dyDescent="0.25">
      <c r="B28" s="55"/>
      <c r="C28" s="104"/>
      <c r="D28" s="63"/>
      <c r="E28" s="19"/>
      <c r="F28" s="241" t="s">
        <v>98</v>
      </c>
      <c r="G28" s="97"/>
      <c r="H28" s="9"/>
      <c r="I28" s="20"/>
      <c r="J28" s="20"/>
      <c r="K28" s="60"/>
      <c r="L28" s="60"/>
      <c r="M28" s="5"/>
      <c r="N28" s="5"/>
      <c r="O28" s="5"/>
      <c r="P28" s="5"/>
      <c r="Q28" s="5"/>
      <c r="R28" s="103"/>
      <c r="S28" s="89"/>
      <c r="T28" s="6"/>
      <c r="U28" s="14"/>
    </row>
    <row r="29" spans="2:21" s="21" customFormat="1" ht="14.25" thickTop="1" thickBot="1" x14ac:dyDescent="0.25">
      <c r="B29" s="55"/>
      <c r="C29" s="104"/>
      <c r="D29" s="63" t="str">
        <f>_xlfn.CONCAT($D$11,"-",TEXT(COUNT($G$17:G29), "00"))</f>
        <v>A1-07</v>
      </c>
      <c r="E29" s="19"/>
      <c r="F29" s="39" t="s">
        <v>117</v>
      </c>
      <c r="G29" s="97">
        <v>1</v>
      </c>
      <c r="H29" s="9">
        <v>30</v>
      </c>
      <c r="I29" s="20">
        <f t="shared" ref="I29" si="5">G29*H29</f>
        <v>30</v>
      </c>
      <c r="J29" s="20" t="s">
        <v>305</v>
      </c>
      <c r="K29" s="60"/>
      <c r="L29" s="60"/>
      <c r="M29" s="154"/>
      <c r="N29" s="128"/>
      <c r="O29" s="13">
        <f>M29*N29</f>
        <v>0</v>
      </c>
      <c r="P29" s="338"/>
      <c r="Q29" s="155"/>
      <c r="R29" s="103"/>
      <c r="S29" s="89"/>
      <c r="T29" s="6"/>
      <c r="U29" s="14"/>
    </row>
    <row r="30" spans="2:21" s="21" customFormat="1" ht="24" thickTop="1" thickBot="1" x14ac:dyDescent="0.25">
      <c r="B30" s="55"/>
      <c r="C30" s="104"/>
      <c r="D30" s="63"/>
      <c r="E30" s="19"/>
      <c r="F30" s="241" t="s">
        <v>118</v>
      </c>
      <c r="G30" s="97"/>
      <c r="H30" s="9"/>
      <c r="I30" s="20"/>
      <c r="J30" s="20"/>
      <c r="K30" s="60"/>
      <c r="L30" s="60"/>
      <c r="M30" s="5"/>
      <c r="N30" s="5"/>
      <c r="O30" s="5"/>
      <c r="P30" s="5"/>
      <c r="Q30" s="5"/>
      <c r="R30" s="103"/>
      <c r="S30" s="89"/>
      <c r="T30" s="6"/>
      <c r="U30" s="14"/>
    </row>
    <row r="31" spans="2:21" s="21" customFormat="1" ht="14.25" thickTop="1" thickBot="1" x14ac:dyDescent="0.25">
      <c r="B31" s="55"/>
      <c r="C31" s="104"/>
      <c r="D31" s="63" t="str">
        <f>_xlfn.CONCAT($D$11,"-",TEXT(COUNT($G$17:G31), "00"))</f>
        <v>A1-08</v>
      </c>
      <c r="E31" s="19"/>
      <c r="F31" s="39" t="s">
        <v>62</v>
      </c>
      <c r="G31" s="97">
        <v>1</v>
      </c>
      <c r="H31" s="9">
        <v>40</v>
      </c>
      <c r="I31" s="20">
        <f t="shared" ref="I31" si="6">G31*H31</f>
        <v>40</v>
      </c>
      <c r="J31" s="20" t="s">
        <v>305</v>
      </c>
      <c r="K31" s="60"/>
      <c r="L31" s="60"/>
      <c r="M31" s="154"/>
      <c r="N31" s="128"/>
      <c r="O31" s="13">
        <f>M31*N31</f>
        <v>0</v>
      </c>
      <c r="P31" s="338"/>
      <c r="Q31" s="155"/>
      <c r="R31" s="103"/>
      <c r="S31" s="89"/>
      <c r="T31" s="6"/>
      <c r="U31" s="14"/>
    </row>
    <row r="32" spans="2:21" s="21" customFormat="1" ht="14.25" thickTop="1" thickBot="1" x14ac:dyDescent="0.25">
      <c r="B32" s="55"/>
      <c r="C32" s="104"/>
      <c r="D32" s="63"/>
      <c r="E32" s="19"/>
      <c r="F32" s="241" t="s">
        <v>90</v>
      </c>
      <c r="G32" s="97"/>
      <c r="H32" s="9"/>
      <c r="I32" s="20"/>
      <c r="J32" s="20"/>
      <c r="K32" s="60"/>
      <c r="L32" s="60"/>
      <c r="M32" s="5"/>
      <c r="N32" s="5"/>
      <c r="O32" s="5"/>
      <c r="P32" s="5"/>
      <c r="Q32" s="5"/>
      <c r="R32" s="103"/>
      <c r="S32" s="89"/>
      <c r="T32" s="6"/>
      <c r="U32" s="14"/>
    </row>
    <row r="33" spans="2:21" ht="13.5" thickTop="1" x14ac:dyDescent="0.2">
      <c r="B33" s="80"/>
      <c r="C33" s="106"/>
      <c r="D33" s="247"/>
      <c r="E33" s="40"/>
      <c r="F33" s="87"/>
      <c r="G33" s="41"/>
      <c r="H33" s="42"/>
      <c r="I33" s="42"/>
      <c r="J33" s="42"/>
      <c r="K33" s="61"/>
      <c r="L33" s="61"/>
      <c r="M33" s="43"/>
      <c r="N33" s="43"/>
      <c r="O33" s="43"/>
      <c r="P33" s="43"/>
      <c r="Q33" s="43"/>
      <c r="R33" s="107"/>
      <c r="S33" s="27"/>
      <c r="U33" s="14"/>
    </row>
    <row r="34" spans="2:21" ht="13.5" customHeight="1" x14ac:dyDescent="0.2">
      <c r="B34" s="80"/>
      <c r="C34" s="81"/>
      <c r="D34" s="37"/>
      <c r="E34" s="24"/>
      <c r="F34" s="55"/>
      <c r="G34" s="25"/>
      <c r="H34" s="36"/>
      <c r="I34" s="36"/>
      <c r="J34" s="36"/>
      <c r="K34" s="88"/>
      <c r="L34" s="88"/>
      <c r="M34" s="27"/>
      <c r="N34" s="27"/>
      <c r="O34" s="27"/>
      <c r="P34" s="27"/>
      <c r="Q34" s="27"/>
      <c r="R34" s="27"/>
      <c r="S34" s="27"/>
      <c r="U34" s="14"/>
    </row>
    <row r="35" spans="2:21" ht="15" customHeight="1" x14ac:dyDescent="0.2">
      <c r="C35" s="7"/>
      <c r="U35" s="14"/>
    </row>
    <row r="36" spans="2:21" s="14" customFormat="1" ht="15" customHeight="1" x14ac:dyDescent="0.2">
      <c r="B36" s="80"/>
      <c r="C36" s="37"/>
      <c r="D36" s="37"/>
      <c r="E36" s="24"/>
      <c r="F36" s="53"/>
      <c r="G36" s="25"/>
      <c r="H36" s="25"/>
      <c r="I36" s="26"/>
      <c r="J36" s="26"/>
      <c r="K36" s="58"/>
      <c r="L36" s="58"/>
      <c r="M36" s="27"/>
      <c r="N36" s="27"/>
      <c r="O36" s="27"/>
      <c r="P36" s="27"/>
      <c r="Q36" s="27"/>
      <c r="R36" s="27"/>
      <c r="S36" s="27"/>
      <c r="T36" s="5"/>
    </row>
    <row r="37" spans="2:21" s="14" customFormat="1" ht="27.75" x14ac:dyDescent="0.2">
      <c r="B37" s="80"/>
      <c r="C37" s="80"/>
      <c r="D37" s="243" t="s">
        <v>57</v>
      </c>
      <c r="E37" s="24"/>
      <c r="F37" s="331" t="s">
        <v>67</v>
      </c>
      <c r="G37" s="331"/>
      <c r="H37" s="331"/>
      <c r="I37" s="331"/>
      <c r="J37" s="331"/>
      <c r="K37" s="331"/>
      <c r="L37" s="331"/>
      <c r="M37" s="331"/>
      <c r="N37" s="331"/>
      <c r="O37" s="331"/>
      <c r="P37" s="331"/>
      <c r="Q37" s="331"/>
      <c r="R37" s="78"/>
      <c r="S37" s="27"/>
      <c r="T37" s="5"/>
    </row>
    <row r="38" spans="2:21" s="14" customFormat="1" ht="15" customHeight="1" x14ac:dyDescent="0.2">
      <c r="B38" s="80"/>
      <c r="C38" s="80"/>
      <c r="D38" s="37"/>
      <c r="E38" s="28"/>
      <c r="F38" s="53"/>
      <c r="G38" s="29"/>
      <c r="H38" s="29"/>
      <c r="I38" s="26"/>
      <c r="J38" s="26"/>
      <c r="K38" s="58"/>
      <c r="L38" s="58"/>
      <c r="M38" s="30"/>
      <c r="N38" s="30"/>
      <c r="O38" s="30"/>
      <c r="P38" s="30"/>
      <c r="Q38" s="30"/>
      <c r="R38" s="30"/>
      <c r="S38" s="27"/>
      <c r="T38" s="5"/>
    </row>
    <row r="39" spans="2:21" ht="15" customHeight="1" x14ac:dyDescent="0.2">
      <c r="B39" s="80"/>
      <c r="C39" s="101"/>
      <c r="D39" s="244"/>
      <c r="E39" s="82"/>
      <c r="F39" s="52"/>
      <c r="G39" s="83"/>
      <c r="H39" s="83"/>
      <c r="I39" s="84"/>
      <c r="J39" s="84"/>
      <c r="K39" s="85"/>
      <c r="L39" s="85"/>
      <c r="M39" s="86"/>
      <c r="N39" s="86"/>
      <c r="O39" s="86"/>
      <c r="P39" s="86"/>
      <c r="Q39" s="86"/>
      <c r="R39" s="102"/>
      <c r="S39" s="27"/>
      <c r="U39" s="14"/>
    </row>
    <row r="40" spans="2:21" ht="15" customHeight="1" x14ac:dyDescent="0.2">
      <c r="B40" s="80"/>
      <c r="C40" s="49"/>
      <c r="D40" s="332" t="s">
        <v>9</v>
      </c>
      <c r="E40" s="332"/>
      <c r="F40" s="332"/>
      <c r="G40" s="332"/>
      <c r="H40" s="332"/>
      <c r="I40" s="332"/>
      <c r="J40" s="293"/>
      <c r="K40" s="62"/>
      <c r="L40" s="62"/>
      <c r="M40" s="333" t="s">
        <v>10</v>
      </c>
      <c r="N40" s="333"/>
      <c r="O40" s="333"/>
      <c r="P40" s="333"/>
      <c r="Q40" s="333"/>
      <c r="R40" s="103"/>
      <c r="S40" s="27"/>
      <c r="U40" s="14"/>
    </row>
    <row r="41" spans="2:21" s="181" customFormat="1" ht="45.75" customHeight="1" x14ac:dyDescent="0.2">
      <c r="B41" s="182"/>
      <c r="C41" s="183"/>
      <c r="D41" s="294" t="s">
        <v>6</v>
      </c>
      <c r="E41" s="295"/>
      <c r="F41" s="296" t="s">
        <v>7</v>
      </c>
      <c r="G41" s="295" t="s">
        <v>0</v>
      </c>
      <c r="H41" s="295" t="s">
        <v>3</v>
      </c>
      <c r="I41" s="295" t="s">
        <v>5</v>
      </c>
      <c r="J41" s="297" t="s">
        <v>304</v>
      </c>
      <c r="K41" s="298"/>
      <c r="L41" s="299"/>
      <c r="M41" s="295" t="s">
        <v>0</v>
      </c>
      <c r="N41" s="295" t="s">
        <v>3</v>
      </c>
      <c r="O41" s="295" t="s">
        <v>5</v>
      </c>
      <c r="P41" s="297" t="s">
        <v>308</v>
      </c>
      <c r="Q41" s="295" t="s">
        <v>4</v>
      </c>
      <c r="R41" s="187"/>
      <c r="S41" s="188"/>
      <c r="T41" s="189"/>
      <c r="U41" s="14"/>
    </row>
    <row r="42" spans="2:21" s="181" customFormat="1" ht="15" customHeight="1" thickBot="1" x14ac:dyDescent="0.25">
      <c r="B42" s="182"/>
      <c r="C42" s="183"/>
      <c r="D42" s="300"/>
      <c r="E42" s="301"/>
      <c r="F42" s="302"/>
      <c r="G42" s="301"/>
      <c r="H42" s="301"/>
      <c r="I42" s="301"/>
      <c r="J42" s="303"/>
      <c r="K42" s="298"/>
      <c r="L42" s="299"/>
      <c r="M42" s="301"/>
      <c r="N42" s="301"/>
      <c r="O42" s="301"/>
      <c r="P42" s="303"/>
      <c r="Q42" s="301"/>
      <c r="R42" s="187"/>
      <c r="S42" s="188"/>
      <c r="T42" s="189"/>
      <c r="U42" s="14"/>
    </row>
    <row r="43" spans="2:21" s="21" customFormat="1" ht="14.25" thickTop="1" thickBot="1" x14ac:dyDescent="0.25">
      <c r="B43" s="55"/>
      <c r="C43" s="104"/>
      <c r="D43" s="63" t="str">
        <f>_xlfn.CONCAT($D$37,"-",TEXT(COUNT($G$43:G43), "00"))</f>
        <v>A2-01</v>
      </c>
      <c r="E43" s="19"/>
      <c r="F43" s="39" t="s">
        <v>88</v>
      </c>
      <c r="G43" s="97">
        <v>1</v>
      </c>
      <c r="H43" s="9">
        <v>150</v>
      </c>
      <c r="I43" s="20">
        <f t="shared" ref="I43" si="7">G43*H43</f>
        <v>150</v>
      </c>
      <c r="J43" s="20" t="s">
        <v>305</v>
      </c>
      <c r="K43" s="60"/>
      <c r="L43" s="60"/>
      <c r="M43" s="154"/>
      <c r="N43" s="128"/>
      <c r="O43" s="13">
        <f>M43*N43</f>
        <v>0</v>
      </c>
      <c r="P43" s="338"/>
      <c r="Q43" s="155"/>
      <c r="R43" s="103"/>
      <c r="S43" s="89"/>
      <c r="T43" s="6"/>
      <c r="U43" s="14"/>
    </row>
    <row r="44" spans="2:21" s="21" customFormat="1" ht="195.75" customHeight="1" thickTop="1" thickBot="1" x14ac:dyDescent="0.25">
      <c r="B44" s="55"/>
      <c r="C44" s="104"/>
      <c r="D44" s="63"/>
      <c r="E44" s="19"/>
      <c r="F44" s="241" t="s">
        <v>386</v>
      </c>
      <c r="G44" s="97"/>
      <c r="H44" s="9"/>
      <c r="I44" s="20"/>
      <c r="J44" s="20"/>
      <c r="K44" s="60"/>
      <c r="L44" s="60"/>
      <c r="M44" s="5"/>
      <c r="N44" s="5"/>
      <c r="O44" s="5"/>
      <c r="P44" s="5"/>
      <c r="Q44" s="5"/>
      <c r="R44" s="103"/>
      <c r="S44" s="89"/>
      <c r="T44" s="6"/>
      <c r="U44" s="14"/>
    </row>
    <row r="45" spans="2:21" s="21" customFormat="1" ht="14.25" thickTop="1" thickBot="1" x14ac:dyDescent="0.25">
      <c r="B45" s="55"/>
      <c r="C45" s="104"/>
      <c r="D45" s="63" t="str">
        <f>_xlfn.CONCAT($D$37,"-",TEXT(COUNT($G$43:G45), "00"))</f>
        <v>A2-02</v>
      </c>
      <c r="E45" s="19"/>
      <c r="F45" s="39" t="s">
        <v>133</v>
      </c>
      <c r="G45" s="97">
        <v>1</v>
      </c>
      <c r="H45" s="9">
        <v>75</v>
      </c>
      <c r="I45" s="20">
        <f t="shared" ref="I45" si="8">G45*H45</f>
        <v>75</v>
      </c>
      <c r="J45" s="20" t="s">
        <v>25</v>
      </c>
      <c r="K45" s="60"/>
      <c r="L45" s="60"/>
      <c r="M45" s="154"/>
      <c r="N45" s="128"/>
      <c r="O45" s="13">
        <f>M45*N45</f>
        <v>0</v>
      </c>
      <c r="P45" s="338"/>
      <c r="Q45" s="155"/>
      <c r="R45" s="103"/>
      <c r="S45" s="89"/>
      <c r="T45" s="6"/>
      <c r="U45" s="14"/>
    </row>
    <row r="46" spans="2:21" s="21" customFormat="1" ht="24" thickTop="1" thickBot="1" x14ac:dyDescent="0.25">
      <c r="B46" s="55"/>
      <c r="C46" s="104"/>
      <c r="D46" s="63"/>
      <c r="E46" s="19"/>
      <c r="F46" s="241" t="s">
        <v>383</v>
      </c>
      <c r="G46" s="97"/>
      <c r="H46" s="9"/>
      <c r="I46" s="20"/>
      <c r="J46" s="20"/>
      <c r="K46" s="60"/>
      <c r="L46" s="60"/>
      <c r="M46" s="5"/>
      <c r="N46" s="5"/>
      <c r="O46" s="5"/>
      <c r="P46" s="5"/>
      <c r="Q46" s="5"/>
      <c r="R46" s="103"/>
      <c r="S46" s="89"/>
      <c r="T46" s="6"/>
      <c r="U46" s="14"/>
    </row>
    <row r="47" spans="2:21" s="21" customFormat="1" ht="14.25" thickTop="1" thickBot="1" x14ac:dyDescent="0.25">
      <c r="B47" s="55"/>
      <c r="C47" s="104"/>
      <c r="D47" s="63" t="str">
        <f>_xlfn.CONCAT($D$37,"-",TEXT(COUNT($G$43:G47), "00"))</f>
        <v>A2-03</v>
      </c>
      <c r="E47" s="19"/>
      <c r="F47" s="39" t="s">
        <v>95</v>
      </c>
      <c r="G47" s="97">
        <v>1</v>
      </c>
      <c r="H47" s="9">
        <v>80</v>
      </c>
      <c r="I47" s="20">
        <f t="shared" ref="I47" si="9">G47*H47</f>
        <v>80</v>
      </c>
      <c r="J47" s="20" t="s">
        <v>305</v>
      </c>
      <c r="K47" s="60"/>
      <c r="L47" s="60"/>
      <c r="M47" s="154"/>
      <c r="N47" s="128"/>
      <c r="O47" s="13">
        <f>M47*N47</f>
        <v>0</v>
      </c>
      <c r="P47" s="338"/>
      <c r="Q47" s="155"/>
      <c r="R47" s="103"/>
      <c r="S47" s="89"/>
      <c r="T47" s="6"/>
      <c r="U47" s="14"/>
    </row>
    <row r="48" spans="2:21" s="21" customFormat="1" ht="14.25" thickTop="1" thickBot="1" x14ac:dyDescent="0.25">
      <c r="B48" s="55"/>
      <c r="C48" s="104"/>
      <c r="D48" s="63"/>
      <c r="E48" s="19"/>
      <c r="F48" s="241" t="s">
        <v>339</v>
      </c>
      <c r="G48" s="97"/>
      <c r="H48" s="9"/>
      <c r="I48" s="20"/>
      <c r="J48" s="20"/>
      <c r="K48" s="60"/>
      <c r="L48" s="60"/>
      <c r="M48" s="5"/>
      <c r="N48" s="5"/>
      <c r="O48" s="5"/>
      <c r="P48" s="5"/>
      <c r="Q48" s="5"/>
      <c r="R48" s="103"/>
      <c r="S48" s="89"/>
      <c r="T48" s="6"/>
      <c r="U48" s="14"/>
    </row>
    <row r="49" spans="2:21" s="21" customFormat="1" ht="14.25" thickTop="1" thickBot="1" x14ac:dyDescent="0.25">
      <c r="B49" s="55"/>
      <c r="C49" s="104"/>
      <c r="D49" s="63" t="str">
        <f>_xlfn.CONCAT($D$37,"-",TEXT(COUNT($G$43:G49), "00"))</f>
        <v>A2-04</v>
      </c>
      <c r="E49" s="19"/>
      <c r="F49" s="39" t="s">
        <v>94</v>
      </c>
      <c r="G49" s="97">
        <v>1</v>
      </c>
      <c r="H49" s="9">
        <v>40</v>
      </c>
      <c r="I49" s="20">
        <f t="shared" ref="I49" si="10">G49*H49</f>
        <v>40</v>
      </c>
      <c r="J49" s="20" t="s">
        <v>305</v>
      </c>
      <c r="K49" s="60"/>
      <c r="L49" s="60"/>
      <c r="M49" s="154"/>
      <c r="N49" s="128"/>
      <c r="O49" s="13">
        <f>M49*N49</f>
        <v>0</v>
      </c>
      <c r="P49" s="338"/>
      <c r="Q49" s="155"/>
      <c r="R49" s="103"/>
      <c r="S49" s="89"/>
      <c r="T49" s="6"/>
      <c r="U49" s="14"/>
    </row>
    <row r="50" spans="2:21" s="21" customFormat="1" ht="14.25" thickTop="1" thickBot="1" x14ac:dyDescent="0.25">
      <c r="B50" s="55"/>
      <c r="C50" s="104"/>
      <c r="D50" s="63"/>
      <c r="E50" s="19"/>
      <c r="F50" s="241" t="s">
        <v>120</v>
      </c>
      <c r="G50" s="97"/>
      <c r="H50" s="9"/>
      <c r="I50" s="20"/>
      <c r="J50" s="20"/>
      <c r="K50" s="60"/>
      <c r="L50" s="60"/>
      <c r="M50" s="5"/>
      <c r="N50" s="5"/>
      <c r="O50" s="5"/>
      <c r="P50" s="5"/>
      <c r="Q50" s="5"/>
      <c r="R50" s="103"/>
      <c r="S50" s="89"/>
      <c r="T50" s="6"/>
      <c r="U50" s="14"/>
    </row>
    <row r="51" spans="2:21" s="21" customFormat="1" ht="14.25" thickTop="1" thickBot="1" x14ac:dyDescent="0.25">
      <c r="B51" s="55"/>
      <c r="C51" s="104"/>
      <c r="D51" s="63" t="str">
        <f>_xlfn.CONCAT($D$37,"-",TEXT(COUNT($G$43:G51), "00"))</f>
        <v>A2-05</v>
      </c>
      <c r="E51" s="19"/>
      <c r="F51" s="39" t="s">
        <v>56</v>
      </c>
      <c r="G51" s="97">
        <v>1</v>
      </c>
      <c r="H51" s="9">
        <v>50</v>
      </c>
      <c r="I51" s="20">
        <f t="shared" ref="I51" si="11">G51*H51</f>
        <v>50</v>
      </c>
      <c r="J51" s="20" t="s">
        <v>305</v>
      </c>
      <c r="K51" s="60"/>
      <c r="L51" s="60"/>
      <c r="M51" s="154"/>
      <c r="N51" s="128"/>
      <c r="O51" s="13">
        <f>M51*N51</f>
        <v>0</v>
      </c>
      <c r="P51" s="338"/>
      <c r="Q51" s="155"/>
      <c r="R51" s="103"/>
      <c r="S51" s="89"/>
      <c r="T51" s="6"/>
      <c r="U51" s="14"/>
    </row>
    <row r="52" spans="2:21" s="21" customFormat="1" ht="26.25" customHeight="1" thickTop="1" thickBot="1" x14ac:dyDescent="0.25">
      <c r="B52" s="55"/>
      <c r="C52" s="104"/>
      <c r="D52" s="63"/>
      <c r="E52" s="19"/>
      <c r="F52" s="241" t="s">
        <v>121</v>
      </c>
      <c r="G52" s="97"/>
      <c r="H52" s="9"/>
      <c r="I52" s="20"/>
      <c r="J52" s="20"/>
      <c r="K52" s="60"/>
      <c r="L52" s="60"/>
      <c r="M52" s="5"/>
      <c r="N52" s="5"/>
      <c r="O52" s="5"/>
      <c r="P52" s="5"/>
      <c r="Q52" s="5"/>
      <c r="R52" s="103"/>
      <c r="S52" s="89"/>
      <c r="T52" s="6"/>
      <c r="U52" s="14"/>
    </row>
    <row r="53" spans="2:21" s="21" customFormat="1" ht="14.25" thickTop="1" thickBot="1" x14ac:dyDescent="0.25">
      <c r="B53" s="55"/>
      <c r="C53" s="104"/>
      <c r="D53" s="63" t="str">
        <f>_xlfn.CONCAT($D$37,"-",TEXT(COUNT($G$43:G53), "00"))</f>
        <v>A2-06</v>
      </c>
      <c r="E53" s="19"/>
      <c r="F53" s="39" t="s">
        <v>341</v>
      </c>
      <c r="G53" s="97">
        <v>8</v>
      </c>
      <c r="H53" s="9">
        <v>16</v>
      </c>
      <c r="I53" s="20">
        <f>G53*H53</f>
        <v>128</v>
      </c>
      <c r="J53" s="20" t="s">
        <v>25</v>
      </c>
      <c r="K53" s="60"/>
      <c r="L53" s="60"/>
      <c r="M53" s="154"/>
      <c r="N53" s="128"/>
      <c r="O53" s="13">
        <f>M53*N53</f>
        <v>0</v>
      </c>
      <c r="P53" s="338"/>
      <c r="Q53" s="155"/>
      <c r="R53" s="103"/>
      <c r="S53" s="89"/>
      <c r="T53" s="6"/>
      <c r="U53" s="14"/>
    </row>
    <row r="54" spans="2:21" s="21" customFormat="1" ht="24" thickTop="1" thickBot="1" x14ac:dyDescent="0.25">
      <c r="B54" s="55"/>
      <c r="C54" s="104"/>
      <c r="D54" s="63"/>
      <c r="E54" s="19"/>
      <c r="F54" s="241" t="s">
        <v>340</v>
      </c>
      <c r="G54" s="97"/>
      <c r="H54" s="9"/>
      <c r="I54" s="20"/>
      <c r="J54" s="20"/>
      <c r="K54" s="60"/>
      <c r="L54" s="60"/>
      <c r="M54" s="5"/>
      <c r="N54" s="5"/>
      <c r="O54" s="5"/>
      <c r="P54" s="5"/>
      <c r="Q54" s="5"/>
      <c r="R54" s="103"/>
      <c r="S54" s="89"/>
      <c r="T54" s="6"/>
      <c r="U54" s="14"/>
    </row>
    <row r="55" spans="2:21" s="21" customFormat="1" ht="14.25" thickTop="1" thickBot="1" x14ac:dyDescent="0.25">
      <c r="B55" s="55"/>
      <c r="C55" s="104"/>
      <c r="D55" s="63" t="str">
        <f>_xlfn.CONCAT($D$37,"-",TEXT(COUNT($G$43:G55), "00"))</f>
        <v>A2-07</v>
      </c>
      <c r="E55" s="19"/>
      <c r="F55" s="39" t="s">
        <v>131</v>
      </c>
      <c r="G55" s="97">
        <v>4</v>
      </c>
      <c r="H55" s="9">
        <v>8</v>
      </c>
      <c r="I55" s="20">
        <f>G55*H55</f>
        <v>32</v>
      </c>
      <c r="J55" s="20" t="s">
        <v>25</v>
      </c>
      <c r="K55" s="60"/>
      <c r="L55" s="60"/>
      <c r="M55" s="154"/>
      <c r="N55" s="128"/>
      <c r="O55" s="13">
        <f>M55*N55</f>
        <v>0</v>
      </c>
      <c r="P55" s="338"/>
      <c r="Q55" s="155"/>
      <c r="R55" s="103"/>
      <c r="S55" s="89"/>
      <c r="T55" s="6"/>
      <c r="U55" s="14"/>
    </row>
    <row r="56" spans="2:21" s="21" customFormat="1" ht="14.25" thickTop="1" thickBot="1" x14ac:dyDescent="0.25">
      <c r="B56" s="55"/>
      <c r="C56" s="104"/>
      <c r="D56" s="63"/>
      <c r="E56" s="19"/>
      <c r="F56" s="241" t="s">
        <v>132</v>
      </c>
      <c r="G56" s="97"/>
      <c r="H56" s="9"/>
      <c r="I56" s="20"/>
      <c r="J56" s="20"/>
      <c r="K56" s="60"/>
      <c r="L56" s="60"/>
      <c r="M56" s="5"/>
      <c r="N56" s="5"/>
      <c r="O56" s="5"/>
      <c r="P56" s="5"/>
      <c r="Q56" s="5"/>
      <c r="R56" s="103"/>
      <c r="S56" s="89"/>
      <c r="T56" s="6"/>
      <c r="U56" s="14"/>
    </row>
    <row r="57" spans="2:21" s="21" customFormat="1" ht="14.25" thickTop="1" thickBot="1" x14ac:dyDescent="0.25">
      <c r="B57" s="55"/>
      <c r="C57" s="104"/>
      <c r="D57" s="63" t="str">
        <f>_xlfn.CONCAT($D$37,"-",TEXT(COUNT($G$43:G57), "00"))</f>
        <v>A2-08</v>
      </c>
      <c r="E57" s="19"/>
      <c r="F57" s="39" t="s">
        <v>89</v>
      </c>
      <c r="G57" s="97">
        <v>1</v>
      </c>
      <c r="H57" s="9">
        <v>0</v>
      </c>
      <c r="I57" s="20">
        <f>G57*H57</f>
        <v>0</v>
      </c>
      <c r="J57" s="20" t="s">
        <v>25</v>
      </c>
      <c r="K57" s="60"/>
      <c r="L57" s="60"/>
      <c r="M57" s="154"/>
      <c r="N57" s="128"/>
      <c r="O57" s="13">
        <f>M57*N57</f>
        <v>0</v>
      </c>
      <c r="P57" s="338"/>
      <c r="Q57" s="155"/>
      <c r="R57" s="103"/>
      <c r="S57" s="89"/>
      <c r="T57" s="6"/>
      <c r="U57" s="14"/>
    </row>
    <row r="58" spans="2:21" s="21" customFormat="1" ht="14.25" thickTop="1" thickBot="1" x14ac:dyDescent="0.25">
      <c r="B58" s="55"/>
      <c r="C58" s="104"/>
      <c r="D58" s="63"/>
      <c r="E58" s="19"/>
      <c r="F58" s="241"/>
      <c r="G58" s="97"/>
      <c r="H58" s="9"/>
      <c r="I58" s="20"/>
      <c r="J58" s="20"/>
      <c r="K58" s="60"/>
      <c r="L58" s="60"/>
      <c r="M58" s="5"/>
      <c r="N58" s="5"/>
      <c r="O58" s="5"/>
      <c r="P58" s="5"/>
      <c r="Q58" s="5"/>
      <c r="R58" s="103"/>
      <c r="S58" s="89"/>
      <c r="T58" s="6"/>
      <c r="U58" s="14"/>
    </row>
    <row r="59" spans="2:21" s="21" customFormat="1" ht="14.25" thickTop="1" thickBot="1" x14ac:dyDescent="0.25">
      <c r="B59" s="55"/>
      <c r="C59" s="104"/>
      <c r="D59" s="63" t="str">
        <f>_xlfn.CONCAT($D$37,"-",TEXT(COUNT($G$43:G59), "00"))</f>
        <v>A2-09</v>
      </c>
      <c r="E59" s="19"/>
      <c r="F59" s="39" t="s">
        <v>91</v>
      </c>
      <c r="G59" s="97">
        <v>1</v>
      </c>
      <c r="H59" s="9">
        <v>5</v>
      </c>
      <c r="I59" s="20">
        <f>G59*H59</f>
        <v>5</v>
      </c>
      <c r="J59" s="20" t="s">
        <v>305</v>
      </c>
      <c r="K59" s="60"/>
      <c r="L59" s="60"/>
      <c r="M59" s="154"/>
      <c r="N59" s="128"/>
      <c r="O59" s="13">
        <f>M59*N59</f>
        <v>0</v>
      </c>
      <c r="P59" s="338"/>
      <c r="Q59" s="155"/>
      <c r="R59" s="103"/>
      <c r="S59" s="89"/>
      <c r="T59" s="6"/>
      <c r="U59" s="14"/>
    </row>
    <row r="60" spans="2:21" s="21" customFormat="1" ht="24" thickTop="1" thickBot="1" x14ac:dyDescent="0.25">
      <c r="B60" s="55"/>
      <c r="C60" s="104"/>
      <c r="D60" s="63"/>
      <c r="E60" s="19"/>
      <c r="F60" s="241" t="s">
        <v>385</v>
      </c>
      <c r="G60" s="97"/>
      <c r="H60" s="9"/>
      <c r="I60" s="20"/>
      <c r="J60" s="20"/>
      <c r="K60" s="60"/>
      <c r="L60" s="60"/>
      <c r="M60" s="5"/>
      <c r="N60" s="5"/>
      <c r="O60" s="5"/>
      <c r="P60" s="5"/>
      <c r="Q60" s="5"/>
      <c r="R60" s="103"/>
      <c r="S60" s="89"/>
      <c r="T60" s="6"/>
      <c r="U60" s="14"/>
    </row>
    <row r="61" spans="2:21" ht="13.5" thickTop="1" x14ac:dyDescent="0.2">
      <c r="B61" s="80"/>
      <c r="C61" s="106"/>
      <c r="D61" s="247"/>
      <c r="E61" s="40"/>
      <c r="F61" s="87"/>
      <c r="G61" s="41"/>
      <c r="H61" s="42"/>
      <c r="I61" s="42"/>
      <c r="J61" s="42"/>
      <c r="K61" s="61"/>
      <c r="L61" s="61"/>
      <c r="M61" s="43"/>
      <c r="N61" s="43"/>
      <c r="O61" s="43"/>
      <c r="P61" s="43"/>
      <c r="Q61" s="43"/>
      <c r="R61" s="107"/>
      <c r="S61" s="27"/>
      <c r="U61" s="14"/>
    </row>
    <row r="62" spans="2:21" ht="13.5" customHeight="1" x14ac:dyDescent="0.2">
      <c r="B62" s="80"/>
      <c r="C62" s="81"/>
      <c r="D62" s="37"/>
      <c r="E62" s="24"/>
      <c r="F62" s="55"/>
      <c r="G62" s="25"/>
      <c r="H62" s="36"/>
      <c r="I62" s="36"/>
      <c r="J62" s="36"/>
      <c r="K62" s="88"/>
      <c r="L62" s="88"/>
      <c r="M62" s="27"/>
      <c r="N62" s="27"/>
      <c r="O62" s="27"/>
      <c r="P62" s="27"/>
      <c r="Q62" s="27"/>
      <c r="R62" s="27"/>
      <c r="S62" s="27"/>
      <c r="U62" s="14"/>
    </row>
    <row r="63" spans="2:21" ht="15" customHeight="1" x14ac:dyDescent="0.2">
      <c r="C63" s="7"/>
      <c r="U63" s="14"/>
    </row>
    <row r="64" spans="2:21" s="14" customFormat="1" ht="15" customHeight="1" x14ac:dyDescent="0.2">
      <c r="B64" s="80"/>
      <c r="C64" s="37"/>
      <c r="D64" s="37"/>
      <c r="E64" s="24"/>
      <c r="F64" s="53"/>
      <c r="G64" s="25"/>
      <c r="H64" s="25"/>
      <c r="I64" s="26"/>
      <c r="J64" s="26"/>
      <c r="K64" s="58"/>
      <c r="L64" s="58"/>
      <c r="M64" s="27"/>
      <c r="N64" s="27"/>
      <c r="O64" s="27"/>
      <c r="P64" s="27"/>
      <c r="Q64" s="27"/>
      <c r="R64" s="27"/>
      <c r="S64" s="27"/>
      <c r="T64" s="5"/>
    </row>
    <row r="65" spans="2:21" s="14" customFormat="1" ht="42.75" customHeight="1" x14ac:dyDescent="0.2">
      <c r="B65" s="80"/>
      <c r="C65" s="80"/>
      <c r="D65" s="243" t="s">
        <v>51</v>
      </c>
      <c r="E65" s="24"/>
      <c r="F65" s="331" t="s">
        <v>306</v>
      </c>
      <c r="G65" s="331"/>
      <c r="H65" s="331"/>
      <c r="I65" s="331"/>
      <c r="J65" s="331"/>
      <c r="K65" s="331"/>
      <c r="L65" s="331"/>
      <c r="M65" s="331"/>
      <c r="N65" s="331"/>
      <c r="O65" s="331"/>
      <c r="P65" s="331"/>
      <c r="Q65" s="331"/>
      <c r="R65" s="78"/>
      <c r="S65" s="27"/>
      <c r="T65" s="5"/>
    </row>
    <row r="66" spans="2:21" s="14" customFormat="1" ht="15" customHeight="1" x14ac:dyDescent="0.2">
      <c r="B66" s="80"/>
      <c r="C66" s="80"/>
      <c r="D66" s="37"/>
      <c r="E66" s="28"/>
      <c r="F66" s="53"/>
      <c r="G66" s="29"/>
      <c r="H66" s="29"/>
      <c r="I66" s="26"/>
      <c r="J66" s="26"/>
      <c r="K66" s="58"/>
      <c r="L66" s="58"/>
      <c r="M66" s="30"/>
      <c r="N66" s="30"/>
      <c r="O66" s="30"/>
      <c r="P66" s="30"/>
      <c r="Q66" s="30"/>
      <c r="R66" s="30"/>
      <c r="S66" s="27"/>
      <c r="T66" s="5"/>
    </row>
    <row r="67" spans="2:21" ht="15" customHeight="1" x14ac:dyDescent="0.2">
      <c r="B67" s="80"/>
      <c r="C67" s="101"/>
      <c r="D67" s="244"/>
      <c r="E67" s="82"/>
      <c r="F67" s="52"/>
      <c r="G67" s="83"/>
      <c r="H67" s="83"/>
      <c r="I67" s="84"/>
      <c r="J67" s="84"/>
      <c r="K67" s="85"/>
      <c r="L67" s="85"/>
      <c r="M67" s="86"/>
      <c r="N67" s="86"/>
      <c r="O67" s="86"/>
      <c r="P67" s="86"/>
      <c r="Q67" s="86"/>
      <c r="R67" s="102"/>
      <c r="S67" s="27"/>
      <c r="U67" s="14"/>
    </row>
    <row r="68" spans="2:21" ht="15" customHeight="1" x14ac:dyDescent="0.2">
      <c r="B68" s="80"/>
      <c r="C68" s="49"/>
      <c r="D68" s="332" t="s">
        <v>9</v>
      </c>
      <c r="E68" s="332"/>
      <c r="F68" s="332"/>
      <c r="G68" s="332"/>
      <c r="H68" s="332"/>
      <c r="I68" s="332"/>
      <c r="J68" s="293"/>
      <c r="K68" s="62"/>
      <c r="L68" s="62"/>
      <c r="M68" s="333" t="s">
        <v>10</v>
      </c>
      <c r="N68" s="333"/>
      <c r="O68" s="333"/>
      <c r="P68" s="333"/>
      <c r="Q68" s="333"/>
      <c r="R68" s="103"/>
      <c r="S68" s="27"/>
      <c r="U68" s="14"/>
    </row>
    <row r="69" spans="2:21" s="181" customFormat="1" ht="36" customHeight="1" x14ac:dyDescent="0.2">
      <c r="B69" s="182"/>
      <c r="C69" s="183"/>
      <c r="D69" s="294" t="s">
        <v>6</v>
      </c>
      <c r="E69" s="295"/>
      <c r="F69" s="296" t="s">
        <v>7</v>
      </c>
      <c r="G69" s="295" t="s">
        <v>0</v>
      </c>
      <c r="H69" s="295" t="s">
        <v>3</v>
      </c>
      <c r="I69" s="295" t="s">
        <v>5</v>
      </c>
      <c r="J69" s="297" t="s">
        <v>304</v>
      </c>
      <c r="K69" s="298"/>
      <c r="L69" s="299"/>
      <c r="M69" s="295" t="s">
        <v>0</v>
      </c>
      <c r="N69" s="295" t="s">
        <v>3</v>
      </c>
      <c r="O69" s="295" t="s">
        <v>5</v>
      </c>
      <c r="P69" s="297" t="s">
        <v>308</v>
      </c>
      <c r="Q69" s="295" t="s">
        <v>4</v>
      </c>
      <c r="R69" s="187"/>
      <c r="S69" s="188"/>
      <c r="T69" s="189"/>
      <c r="U69" s="14"/>
    </row>
    <row r="70" spans="2:21" s="14" customFormat="1" ht="15" customHeight="1" thickBot="1" x14ac:dyDescent="0.25">
      <c r="B70" s="80"/>
      <c r="C70" s="49"/>
      <c r="D70"/>
      <c r="E70" s="16"/>
      <c r="F70" s="54"/>
      <c r="G70" s="15"/>
      <c r="H70" s="15"/>
      <c r="I70" s="17"/>
      <c r="J70" s="303"/>
      <c r="K70" s="59"/>
      <c r="L70" s="59"/>
      <c r="M70" s="18"/>
      <c r="N70" s="18"/>
      <c r="O70" s="18"/>
      <c r="P70" s="18"/>
      <c r="Q70" s="18"/>
      <c r="R70" s="103"/>
      <c r="S70" s="27"/>
      <c r="T70" s="5"/>
    </row>
    <row r="71" spans="2:21" s="32" customFormat="1" ht="14.25" thickTop="1" thickBot="1" x14ac:dyDescent="0.25">
      <c r="B71" s="125"/>
      <c r="C71" s="226"/>
      <c r="D71" s="63" t="str">
        <f>_xlfn.CONCAT($D$65,"-",TEXT(COUNT($G71:G$71), "00"))</f>
        <v>A3-01</v>
      </c>
      <c r="E71" s="35"/>
      <c r="F71" s="169" t="s">
        <v>111</v>
      </c>
      <c r="G71" s="97">
        <v>1</v>
      </c>
      <c r="H71" s="9">
        <v>40</v>
      </c>
      <c r="I71" s="9">
        <f>G71*H71</f>
        <v>40</v>
      </c>
      <c r="J71" s="20" t="s">
        <v>25</v>
      </c>
      <c r="K71" s="57"/>
      <c r="L71" s="57"/>
      <c r="M71" s="154"/>
      <c r="N71" s="128"/>
      <c r="O71" s="13">
        <f>M71*N71</f>
        <v>0</v>
      </c>
      <c r="P71" s="338"/>
      <c r="Q71" s="155"/>
      <c r="R71" s="122"/>
      <c r="S71" s="30"/>
      <c r="T71" s="34"/>
      <c r="U71" s="14"/>
    </row>
    <row r="72" spans="2:21" ht="14.25" thickTop="1" thickBot="1" x14ac:dyDescent="0.25">
      <c r="B72" s="80"/>
      <c r="C72" s="105"/>
      <c r="D72" s="246"/>
      <c r="F72" s="241" t="s">
        <v>112</v>
      </c>
      <c r="G72" s="97"/>
      <c r="H72" s="9"/>
      <c r="Q72" s="98"/>
      <c r="R72" s="103"/>
      <c r="S72" s="27"/>
      <c r="U72" s="14"/>
    </row>
    <row r="73" spans="2:21" s="21" customFormat="1" ht="14.25" thickTop="1" thickBot="1" x14ac:dyDescent="0.25">
      <c r="B73" s="55"/>
      <c r="C73" s="104"/>
      <c r="D73" s="63" t="str">
        <f>_xlfn.CONCAT($D$65,"-",TEXT(COUNT($G$71:G73), "00"))</f>
        <v>A3-02</v>
      </c>
      <c r="E73" s="19"/>
      <c r="F73" s="39" t="s">
        <v>113</v>
      </c>
      <c r="G73" s="97">
        <v>1</v>
      </c>
      <c r="H73" s="9">
        <v>20</v>
      </c>
      <c r="I73" s="20">
        <f t="shared" ref="I73" si="12">G73*H73</f>
        <v>20</v>
      </c>
      <c r="J73" s="20" t="s">
        <v>25</v>
      </c>
      <c r="K73" s="60"/>
      <c r="L73" s="60"/>
      <c r="M73" s="154"/>
      <c r="N73" s="128"/>
      <c r="O73" s="13">
        <f>M73*N73</f>
        <v>0</v>
      </c>
      <c r="P73" s="338"/>
      <c r="Q73" s="155"/>
      <c r="R73" s="103"/>
      <c r="S73" s="89"/>
      <c r="T73" s="6"/>
      <c r="U73" s="14"/>
    </row>
    <row r="74" spans="2:21" ht="24" thickTop="1" thickBot="1" x14ac:dyDescent="0.25">
      <c r="B74" s="80"/>
      <c r="C74" s="105"/>
      <c r="D74" s="246"/>
      <c r="F74" s="241" t="s">
        <v>303</v>
      </c>
      <c r="G74" s="97"/>
      <c r="H74" s="9"/>
      <c r="R74" s="103"/>
      <c r="S74" s="27"/>
      <c r="U74" s="14"/>
    </row>
    <row r="75" spans="2:21" s="21" customFormat="1" ht="14.25" thickTop="1" thickBot="1" x14ac:dyDescent="0.25">
      <c r="B75" s="55"/>
      <c r="C75" s="104"/>
      <c r="D75" s="63" t="str">
        <f>_xlfn.CONCAT($D$65,"-",TEXT(COUNT($G$71:G75), "00"))</f>
        <v>A3-03</v>
      </c>
      <c r="E75" s="19"/>
      <c r="F75" s="39" t="s">
        <v>114</v>
      </c>
      <c r="G75" s="97">
        <v>1</v>
      </c>
      <c r="H75" s="9">
        <v>20</v>
      </c>
      <c r="I75" s="20">
        <f t="shared" ref="I75" si="13">G75*H75</f>
        <v>20</v>
      </c>
      <c r="J75" s="20" t="s">
        <v>25</v>
      </c>
      <c r="K75" s="60"/>
      <c r="L75" s="60"/>
      <c r="M75" s="154"/>
      <c r="N75" s="128"/>
      <c r="O75" s="13">
        <f>M75*N75</f>
        <v>0</v>
      </c>
      <c r="P75" s="338"/>
      <c r="Q75" s="155"/>
      <c r="R75" s="103"/>
      <c r="S75" s="89"/>
      <c r="T75" s="6"/>
      <c r="U75" s="14"/>
    </row>
    <row r="76" spans="2:21" ht="14.25" thickTop="1" thickBot="1" x14ac:dyDescent="0.25">
      <c r="B76" s="80"/>
      <c r="C76" s="105"/>
      <c r="D76" s="246"/>
      <c r="F76" s="241" t="s">
        <v>115</v>
      </c>
      <c r="G76" s="97"/>
      <c r="H76" s="9"/>
      <c r="R76" s="103"/>
      <c r="S76" s="27"/>
      <c r="U76" s="14"/>
    </row>
    <row r="77" spans="2:21" s="21" customFormat="1" ht="14.25" thickTop="1" thickBot="1" x14ac:dyDescent="0.25">
      <c r="B77" s="55"/>
      <c r="C77" s="104"/>
      <c r="D77" s="63" t="str">
        <f>_xlfn.CONCAT($D$65,"-",TEXT(COUNT($G$71:G77), "00"))</f>
        <v>A3-04</v>
      </c>
      <c r="E77" s="19"/>
      <c r="F77" s="39" t="s">
        <v>91</v>
      </c>
      <c r="G77" s="97">
        <v>1</v>
      </c>
      <c r="H77" s="9">
        <v>8</v>
      </c>
      <c r="I77" s="20">
        <f t="shared" ref="I77" si="14">G77*H77</f>
        <v>8</v>
      </c>
      <c r="J77" s="20" t="s">
        <v>25</v>
      </c>
      <c r="K77" s="60"/>
      <c r="L77" s="60"/>
      <c r="M77" s="154"/>
      <c r="N77" s="128"/>
      <c r="O77" s="13">
        <f>M77*N77</f>
        <v>0</v>
      </c>
      <c r="P77" s="338"/>
      <c r="Q77" s="155"/>
      <c r="R77" s="103"/>
      <c r="S77" s="89"/>
      <c r="T77" s="6"/>
      <c r="U77" s="14"/>
    </row>
    <row r="78" spans="2:21" s="21" customFormat="1" ht="14.25" thickTop="1" thickBot="1" x14ac:dyDescent="0.25">
      <c r="B78" s="55"/>
      <c r="C78" s="104"/>
      <c r="D78" s="63"/>
      <c r="E78" s="19"/>
      <c r="F78" s="241" t="s">
        <v>384</v>
      </c>
      <c r="G78" s="97"/>
      <c r="H78" s="9"/>
      <c r="I78" s="20"/>
      <c r="J78" s="20"/>
      <c r="K78" s="60"/>
      <c r="L78" s="60"/>
      <c r="M78" s="5"/>
      <c r="N78" s="5"/>
      <c r="O78" s="5"/>
      <c r="P78" s="5"/>
      <c r="Q78" s="5"/>
      <c r="R78" s="103"/>
      <c r="S78" s="89"/>
      <c r="T78" s="6"/>
      <c r="U78" s="14"/>
    </row>
    <row r="79" spans="2:21" ht="13.5" thickTop="1" x14ac:dyDescent="0.2">
      <c r="B79" s="80"/>
      <c r="C79" s="106"/>
      <c r="D79" s="247"/>
      <c r="E79" s="40"/>
      <c r="F79" s="87"/>
      <c r="G79" s="41"/>
      <c r="H79" s="42"/>
      <c r="I79" s="42"/>
      <c r="J79" s="42"/>
      <c r="K79" s="61"/>
      <c r="L79" s="61"/>
      <c r="M79" s="43"/>
      <c r="N79" s="43"/>
      <c r="O79" s="43"/>
      <c r="P79" s="43"/>
      <c r="Q79" s="43"/>
      <c r="R79" s="107"/>
      <c r="S79" s="27"/>
      <c r="U79" s="14"/>
    </row>
    <row r="80" spans="2:21" ht="13.5" customHeight="1" x14ac:dyDescent="0.2">
      <c r="B80" s="80"/>
      <c r="C80" s="81"/>
      <c r="D80" s="37"/>
      <c r="E80" s="24"/>
      <c r="F80" s="55"/>
      <c r="G80" s="25"/>
      <c r="H80" s="36"/>
      <c r="I80" s="36"/>
      <c r="J80" s="36"/>
      <c r="K80" s="88"/>
      <c r="L80" s="88"/>
      <c r="M80" s="27"/>
      <c r="N80" s="27"/>
      <c r="O80" s="27"/>
      <c r="P80" s="27"/>
      <c r="Q80" s="27"/>
      <c r="R80" s="27"/>
      <c r="S80" s="27"/>
      <c r="U80" s="14"/>
    </row>
    <row r="81" spans="2:21" ht="15" customHeight="1" x14ac:dyDescent="0.2">
      <c r="C81" s="7"/>
      <c r="U81" s="14"/>
    </row>
    <row r="82" spans="2:21" s="14" customFormat="1" ht="15" customHeight="1" x14ac:dyDescent="0.2">
      <c r="B82" s="80"/>
      <c r="C82" s="37"/>
      <c r="D82" s="37"/>
      <c r="E82" s="24"/>
      <c r="F82" s="53"/>
      <c r="G82" s="25"/>
      <c r="H82" s="25"/>
      <c r="I82" s="26"/>
      <c r="J82" s="26"/>
      <c r="K82" s="58"/>
      <c r="L82" s="58"/>
      <c r="M82" s="27"/>
      <c r="N82" s="27"/>
      <c r="O82" s="27"/>
      <c r="P82" s="27"/>
      <c r="Q82" s="27"/>
      <c r="R82" s="27"/>
      <c r="S82" s="27"/>
      <c r="T82" s="5"/>
    </row>
    <row r="83" spans="2:21" s="14" customFormat="1" ht="27.75" x14ac:dyDescent="0.2">
      <c r="B83" s="80"/>
      <c r="C83" s="80"/>
      <c r="D83" s="243" t="s">
        <v>61</v>
      </c>
      <c r="E83" s="24"/>
      <c r="F83" s="331" t="s">
        <v>110</v>
      </c>
      <c r="G83" s="331"/>
      <c r="H83" s="331"/>
      <c r="I83" s="331"/>
      <c r="J83" s="331"/>
      <c r="K83" s="331"/>
      <c r="L83" s="331"/>
      <c r="M83" s="331"/>
      <c r="N83" s="331"/>
      <c r="O83" s="331"/>
      <c r="P83" s="331"/>
      <c r="Q83" s="331"/>
      <c r="R83" s="78"/>
      <c r="S83" s="27"/>
      <c r="T83" s="5"/>
    </row>
    <row r="84" spans="2:21" s="14" customFormat="1" ht="15" customHeight="1" x14ac:dyDescent="0.2">
      <c r="B84" s="80"/>
      <c r="C84" s="80"/>
      <c r="D84" s="37"/>
      <c r="E84" s="28"/>
      <c r="F84" s="53"/>
      <c r="G84" s="29"/>
      <c r="H84" s="29"/>
      <c r="I84" s="26"/>
      <c r="J84" s="26"/>
      <c r="K84" s="58"/>
      <c r="L84" s="58"/>
      <c r="M84" s="30"/>
      <c r="N84" s="30"/>
      <c r="O84" s="30"/>
      <c r="P84" s="30"/>
      <c r="Q84" s="30"/>
      <c r="R84" s="30"/>
      <c r="S84" s="27"/>
      <c r="T84" s="5"/>
    </row>
    <row r="85" spans="2:21" ht="15" customHeight="1" x14ac:dyDescent="0.2">
      <c r="B85" s="80"/>
      <c r="C85" s="101"/>
      <c r="D85" s="244"/>
      <c r="E85" s="82"/>
      <c r="F85" s="52"/>
      <c r="G85" s="83"/>
      <c r="H85" s="83"/>
      <c r="I85" s="84"/>
      <c r="J85" s="84"/>
      <c r="K85" s="85"/>
      <c r="L85" s="85"/>
      <c r="M85" s="86"/>
      <c r="N85" s="86"/>
      <c r="O85" s="86"/>
      <c r="P85" s="86"/>
      <c r="Q85" s="86"/>
      <c r="R85" s="102"/>
      <c r="S85" s="27"/>
      <c r="U85" s="14"/>
    </row>
    <row r="86" spans="2:21" ht="15" customHeight="1" x14ac:dyDescent="0.2">
      <c r="B86" s="80"/>
      <c r="C86" s="49"/>
      <c r="D86" s="332" t="s">
        <v>9</v>
      </c>
      <c r="E86" s="332"/>
      <c r="F86" s="332"/>
      <c r="G86" s="332"/>
      <c r="H86" s="332"/>
      <c r="I86" s="332"/>
      <c r="J86" s="293"/>
      <c r="K86" s="62"/>
      <c r="L86" s="62"/>
      <c r="M86" s="333" t="s">
        <v>10</v>
      </c>
      <c r="N86" s="333"/>
      <c r="O86" s="333"/>
      <c r="P86" s="333"/>
      <c r="Q86" s="333"/>
      <c r="R86" s="103"/>
      <c r="S86" s="27"/>
      <c r="U86" s="14"/>
    </row>
    <row r="87" spans="2:21" s="181" customFormat="1" ht="35.25" customHeight="1" x14ac:dyDescent="0.2">
      <c r="B87" s="182"/>
      <c r="C87" s="183"/>
      <c r="D87" s="294" t="s">
        <v>6</v>
      </c>
      <c r="E87" s="295"/>
      <c r="F87" s="296" t="s">
        <v>7</v>
      </c>
      <c r="G87" s="295" t="s">
        <v>0</v>
      </c>
      <c r="H87" s="295" t="s">
        <v>3</v>
      </c>
      <c r="I87" s="295" t="s">
        <v>5</v>
      </c>
      <c r="J87" s="297" t="s">
        <v>304</v>
      </c>
      <c r="K87" s="298"/>
      <c r="L87" s="299"/>
      <c r="M87" s="295" t="s">
        <v>0</v>
      </c>
      <c r="N87" s="295" t="s">
        <v>3</v>
      </c>
      <c r="O87" s="295" t="s">
        <v>5</v>
      </c>
      <c r="P87" s="297" t="s">
        <v>308</v>
      </c>
      <c r="Q87" s="295" t="s">
        <v>4</v>
      </c>
      <c r="R87" s="187"/>
      <c r="S87" s="188"/>
      <c r="T87" s="189"/>
      <c r="U87" s="14"/>
    </row>
    <row r="88" spans="2:21" s="14" customFormat="1" ht="15" customHeight="1" thickBot="1" x14ac:dyDescent="0.25">
      <c r="B88" s="80"/>
      <c r="C88" s="49"/>
      <c r="D88"/>
      <c r="E88" s="16"/>
      <c r="F88" s="54"/>
      <c r="G88" s="15"/>
      <c r="H88" s="15"/>
      <c r="I88" s="17"/>
      <c r="J88" s="17"/>
      <c r="K88" s="59"/>
      <c r="L88" s="59"/>
      <c r="M88" s="18"/>
      <c r="N88" s="18"/>
      <c r="O88" s="18"/>
      <c r="P88" s="18"/>
      <c r="Q88" s="18"/>
      <c r="R88" s="103"/>
      <c r="S88" s="27"/>
      <c r="T88" s="5"/>
    </row>
    <row r="89" spans="2:21" s="32" customFormat="1" ht="14.25" thickTop="1" thickBot="1" x14ac:dyDescent="0.25">
      <c r="B89" s="125"/>
      <c r="C89" s="226"/>
      <c r="D89" s="63" t="str">
        <f>_xlfn.CONCAT($D$83,"-",TEXT(COUNT($G$89:G89), "00"))</f>
        <v>A4-01</v>
      </c>
      <c r="E89" s="35"/>
      <c r="F89" s="169" t="s">
        <v>100</v>
      </c>
      <c r="G89" s="97">
        <v>1</v>
      </c>
      <c r="H89" s="9">
        <v>21</v>
      </c>
      <c r="I89" s="9">
        <f>G89*H89</f>
        <v>21</v>
      </c>
      <c r="J89" s="9" t="s">
        <v>25</v>
      </c>
      <c r="K89" s="57"/>
      <c r="L89" s="57"/>
      <c r="M89" s="154"/>
      <c r="N89" s="128"/>
      <c r="O89" s="13">
        <f>M89*N89</f>
        <v>0</v>
      </c>
      <c r="P89" s="338"/>
      <c r="Q89" s="155"/>
      <c r="R89" s="122"/>
      <c r="S89" s="30"/>
      <c r="T89" s="34"/>
      <c r="U89" s="14"/>
    </row>
    <row r="90" spans="2:21" ht="14.25" thickTop="1" thickBot="1" x14ac:dyDescent="0.25">
      <c r="B90" s="80"/>
      <c r="C90" s="105"/>
      <c r="D90" s="246"/>
      <c r="F90" s="241" t="s">
        <v>301</v>
      </c>
      <c r="G90" s="97"/>
      <c r="H90" s="9"/>
      <c r="Q90" s="98"/>
      <c r="R90" s="103"/>
      <c r="S90" s="27"/>
      <c r="U90" s="14"/>
    </row>
    <row r="91" spans="2:21" s="32" customFormat="1" ht="14.25" thickTop="1" thickBot="1" x14ac:dyDescent="0.25">
      <c r="B91" s="125"/>
      <c r="C91" s="226"/>
      <c r="D91" s="63" t="str">
        <f>_xlfn.CONCAT($D$83,"-",TEXT(COUNT($G$89:G91), "00"))</f>
        <v>A4-02</v>
      </c>
      <c r="E91" s="35"/>
      <c r="F91" s="169" t="s">
        <v>104</v>
      </c>
      <c r="G91" s="97">
        <v>1</v>
      </c>
      <c r="H91" s="9">
        <v>18</v>
      </c>
      <c r="I91" s="9">
        <f>G91*H91</f>
        <v>18</v>
      </c>
      <c r="J91" s="9" t="s">
        <v>25</v>
      </c>
      <c r="K91" s="57"/>
      <c r="L91" s="57"/>
      <c r="M91" s="154"/>
      <c r="N91" s="128"/>
      <c r="O91" s="13">
        <f>M91*N91</f>
        <v>0</v>
      </c>
      <c r="P91" s="338"/>
      <c r="Q91" s="155"/>
      <c r="R91" s="122"/>
      <c r="S91" s="30"/>
      <c r="T91" s="34"/>
      <c r="U91" s="14"/>
    </row>
    <row r="92" spans="2:21" ht="14.25" thickTop="1" thickBot="1" x14ac:dyDescent="0.25">
      <c r="B92" s="80"/>
      <c r="C92" s="105"/>
      <c r="D92" s="246"/>
      <c r="F92" s="241"/>
      <c r="G92" s="97"/>
      <c r="H92" s="9"/>
      <c r="Q92" s="98"/>
      <c r="R92" s="103"/>
      <c r="S92" s="27"/>
      <c r="U92" s="14"/>
    </row>
    <row r="93" spans="2:21" s="32" customFormat="1" ht="14.25" thickTop="1" thickBot="1" x14ac:dyDescent="0.25">
      <c r="B93" s="125"/>
      <c r="C93" s="226"/>
      <c r="D93" s="63" t="str">
        <f>_xlfn.CONCAT($D$83,"-",TEXT(COUNT($G$89:G93), "00"))</f>
        <v>A4-03</v>
      </c>
      <c r="E93" s="35"/>
      <c r="F93" s="169" t="s">
        <v>107</v>
      </c>
      <c r="G93" s="97">
        <v>1</v>
      </c>
      <c r="H93" s="9">
        <v>12</v>
      </c>
      <c r="I93" s="9">
        <f>G93*H93</f>
        <v>12</v>
      </c>
      <c r="J93" s="9" t="s">
        <v>25</v>
      </c>
      <c r="K93" s="57"/>
      <c r="L93" s="57"/>
      <c r="M93" s="154"/>
      <c r="N93" s="128"/>
      <c r="O93" s="13">
        <f>M93*N93</f>
        <v>0</v>
      </c>
      <c r="P93" s="338"/>
      <c r="Q93" s="155"/>
      <c r="R93" s="122"/>
      <c r="S93" s="30"/>
      <c r="T93" s="34"/>
      <c r="U93" s="14"/>
    </row>
    <row r="94" spans="2:21" ht="14.25" thickTop="1" thickBot="1" x14ac:dyDescent="0.25">
      <c r="B94" s="80"/>
      <c r="C94" s="105"/>
      <c r="D94" s="246"/>
      <c r="F94" s="241" t="s">
        <v>108</v>
      </c>
      <c r="G94" s="97"/>
      <c r="H94" s="9"/>
      <c r="Q94" s="98"/>
      <c r="R94" s="103"/>
      <c r="S94" s="27"/>
      <c r="U94" s="14"/>
    </row>
    <row r="95" spans="2:21" s="32" customFormat="1" ht="14.25" thickTop="1" thickBot="1" x14ac:dyDescent="0.25">
      <c r="B95" s="125"/>
      <c r="C95" s="226"/>
      <c r="D95" s="63" t="str">
        <f>_xlfn.CONCAT($D$83,"-",TEXT(COUNT($G$89:G95), "00"))</f>
        <v>A4-04</v>
      </c>
      <c r="E95" s="35"/>
      <c r="F95" s="169" t="s">
        <v>101</v>
      </c>
      <c r="G95" s="97">
        <v>1</v>
      </c>
      <c r="H95" s="9">
        <v>21</v>
      </c>
      <c r="I95" s="9">
        <f>G95*H95</f>
        <v>21</v>
      </c>
      <c r="J95" s="9" t="s">
        <v>25</v>
      </c>
      <c r="K95" s="57"/>
      <c r="L95" s="57"/>
      <c r="M95" s="154"/>
      <c r="N95" s="128"/>
      <c r="O95" s="13">
        <f>M95*N95</f>
        <v>0</v>
      </c>
      <c r="P95" s="338"/>
      <c r="Q95" s="155"/>
      <c r="R95" s="122"/>
      <c r="S95" s="30"/>
      <c r="T95" s="34"/>
      <c r="U95" s="14"/>
    </row>
    <row r="96" spans="2:21" ht="12.75" customHeight="1" thickTop="1" thickBot="1" x14ac:dyDescent="0.25">
      <c r="B96" s="80"/>
      <c r="C96" s="105"/>
      <c r="D96" s="246"/>
      <c r="F96" s="241" t="s">
        <v>406</v>
      </c>
      <c r="G96" s="97"/>
      <c r="H96" s="9"/>
      <c r="Q96" s="98"/>
      <c r="R96" s="103"/>
      <c r="S96" s="27"/>
      <c r="U96" s="14"/>
    </row>
    <row r="97" spans="2:21" s="32" customFormat="1" ht="14.25" thickTop="1" thickBot="1" x14ac:dyDescent="0.25">
      <c r="B97" s="125"/>
      <c r="C97" s="226"/>
      <c r="D97" s="63" t="str">
        <f>_xlfn.CONCAT($D$83,"-",TEXT(COUNT($G$89:G97), "00"))</f>
        <v>A4-05</v>
      </c>
      <c r="E97" s="35"/>
      <c r="F97" s="169" t="s">
        <v>102</v>
      </c>
      <c r="G97" s="97">
        <v>1</v>
      </c>
      <c r="H97" s="9">
        <v>21</v>
      </c>
      <c r="I97" s="9">
        <f>G97*H97</f>
        <v>21</v>
      </c>
      <c r="J97" s="9" t="s">
        <v>25</v>
      </c>
      <c r="K97" s="57"/>
      <c r="L97" s="57"/>
      <c r="M97" s="154"/>
      <c r="N97" s="128"/>
      <c r="O97" s="13">
        <f>M97*N97</f>
        <v>0</v>
      </c>
      <c r="P97" s="338"/>
      <c r="Q97" s="155"/>
      <c r="R97" s="122"/>
      <c r="S97" s="30"/>
      <c r="T97" s="34"/>
      <c r="U97" s="14"/>
    </row>
    <row r="98" spans="2:21" ht="14.25" thickTop="1" thickBot="1" x14ac:dyDescent="0.25">
      <c r="B98" s="80"/>
      <c r="C98" s="105"/>
      <c r="D98" s="246"/>
      <c r="F98" s="241" t="s">
        <v>103</v>
      </c>
      <c r="G98" s="97"/>
      <c r="H98" s="9"/>
      <c r="Q98" s="98"/>
      <c r="R98" s="103"/>
      <c r="S98" s="27"/>
      <c r="U98" s="14"/>
    </row>
    <row r="99" spans="2:21" s="32" customFormat="1" ht="14.25" thickTop="1" thickBot="1" x14ac:dyDescent="0.25">
      <c r="B99" s="125"/>
      <c r="C99" s="226"/>
      <c r="D99" s="63" t="str">
        <f>_xlfn.CONCAT($D$83,"-",TEXT(COUNT($G$89:G99), "00"))</f>
        <v>A4-06</v>
      </c>
      <c r="E99" s="35"/>
      <c r="F99" s="169" t="s">
        <v>105</v>
      </c>
      <c r="G99" s="97">
        <v>1</v>
      </c>
      <c r="H99" s="9">
        <v>12</v>
      </c>
      <c r="I99" s="9">
        <f>G99*H99</f>
        <v>12</v>
      </c>
      <c r="J99" s="9" t="s">
        <v>25</v>
      </c>
      <c r="K99" s="57"/>
      <c r="L99" s="57"/>
      <c r="M99" s="154"/>
      <c r="N99" s="128"/>
      <c r="O99" s="13">
        <f>M99*N99</f>
        <v>0</v>
      </c>
      <c r="P99" s="338"/>
      <c r="Q99" s="155"/>
      <c r="R99" s="122"/>
      <c r="S99" s="30"/>
      <c r="T99" s="34"/>
      <c r="U99" s="14"/>
    </row>
    <row r="100" spans="2:21" ht="14.25" thickTop="1" thickBot="1" x14ac:dyDescent="0.25">
      <c r="B100" s="80"/>
      <c r="C100" s="105"/>
      <c r="D100" s="246"/>
      <c r="F100" s="241" t="s">
        <v>300</v>
      </c>
      <c r="G100" s="97"/>
      <c r="H100" s="9"/>
      <c r="Q100" s="98"/>
      <c r="R100" s="103"/>
      <c r="S100" s="27"/>
      <c r="U100" s="14"/>
    </row>
    <row r="101" spans="2:21" s="32" customFormat="1" ht="14.25" thickTop="1" thickBot="1" x14ac:dyDescent="0.25">
      <c r="B101" s="125"/>
      <c r="C101" s="226"/>
      <c r="D101" s="63" t="str">
        <f>_xlfn.CONCAT($D$83,"-",TEXT(COUNT($G$89:G101), "00"))</f>
        <v>A4-07</v>
      </c>
      <c r="E101" s="35"/>
      <c r="F101" s="169" t="s">
        <v>52</v>
      </c>
      <c r="G101" s="97">
        <v>1</v>
      </c>
      <c r="H101" s="9">
        <v>45</v>
      </c>
      <c r="I101" s="9">
        <f>G101*H101</f>
        <v>45</v>
      </c>
      <c r="J101" s="9" t="s">
        <v>25</v>
      </c>
      <c r="K101" s="57"/>
      <c r="L101" s="57"/>
      <c r="M101" s="154"/>
      <c r="N101" s="128"/>
      <c r="O101" s="13">
        <f>M101*N101</f>
        <v>0</v>
      </c>
      <c r="P101" s="338"/>
      <c r="Q101" s="155"/>
      <c r="R101" s="122"/>
      <c r="S101" s="30"/>
      <c r="T101" s="34"/>
      <c r="U101" s="14"/>
    </row>
    <row r="102" spans="2:21" ht="14.25" thickTop="1" thickBot="1" x14ac:dyDescent="0.25">
      <c r="B102" s="80"/>
      <c r="C102" s="105"/>
      <c r="D102" s="246"/>
      <c r="F102" s="241" t="s">
        <v>299</v>
      </c>
      <c r="G102" s="97"/>
      <c r="H102" s="9"/>
      <c r="Q102" s="98"/>
      <c r="R102" s="103"/>
      <c r="S102" s="27"/>
      <c r="U102" s="14"/>
    </row>
    <row r="103" spans="2:21" s="21" customFormat="1" ht="14.25" thickTop="1" thickBot="1" x14ac:dyDescent="0.25">
      <c r="B103" s="55"/>
      <c r="C103" s="104"/>
      <c r="D103" s="63" t="str">
        <f>_xlfn.CONCAT($D$83,"-",TEXT(COUNT($G$89:G103), "00"))</f>
        <v>A4-08</v>
      </c>
      <c r="E103" s="19"/>
      <c r="F103" s="39" t="s">
        <v>58</v>
      </c>
      <c r="G103" s="97">
        <v>1</v>
      </c>
      <c r="H103" s="9">
        <v>8</v>
      </c>
      <c r="I103" s="20">
        <f t="shared" ref="I103" si="15">G103*H103</f>
        <v>8</v>
      </c>
      <c r="J103" s="9" t="s">
        <v>25</v>
      </c>
      <c r="K103" s="60"/>
      <c r="L103" s="60"/>
      <c r="M103" s="154"/>
      <c r="N103" s="128"/>
      <c r="O103" s="13">
        <f>M103*N103</f>
        <v>0</v>
      </c>
      <c r="P103" s="338"/>
      <c r="Q103" s="155"/>
      <c r="R103" s="103"/>
      <c r="S103" s="89"/>
      <c r="T103" s="6"/>
      <c r="U103" s="14"/>
    </row>
    <row r="104" spans="2:21" s="21" customFormat="1" ht="24" thickTop="1" thickBot="1" x14ac:dyDescent="0.25">
      <c r="B104" s="55"/>
      <c r="C104" s="104"/>
      <c r="D104" s="63"/>
      <c r="E104" s="19"/>
      <c r="F104" s="241" t="s">
        <v>442</v>
      </c>
      <c r="G104" s="97"/>
      <c r="H104" s="9"/>
      <c r="I104" s="20"/>
      <c r="J104" s="20"/>
      <c r="K104" s="60"/>
      <c r="L104" s="60"/>
      <c r="M104" s="5"/>
      <c r="N104" s="5"/>
      <c r="O104" s="5"/>
      <c r="P104" s="5"/>
      <c r="Q104" s="5"/>
      <c r="R104" s="103"/>
      <c r="S104" s="89"/>
      <c r="T104" s="6"/>
      <c r="U104" s="14"/>
    </row>
    <row r="105" spans="2:21" s="21" customFormat="1" ht="14.25" thickTop="1" thickBot="1" x14ac:dyDescent="0.25">
      <c r="B105" s="55"/>
      <c r="C105" s="104"/>
      <c r="D105" s="63" t="str">
        <f>_xlfn.CONCAT($D$83,"-",TEXT(COUNT($G$89:G105), "00"))</f>
        <v>A4-09</v>
      </c>
      <c r="E105" s="19"/>
      <c r="F105" s="39" t="s">
        <v>59</v>
      </c>
      <c r="G105" s="97">
        <v>1</v>
      </c>
      <c r="H105" s="9">
        <v>20</v>
      </c>
      <c r="I105" s="20">
        <f t="shared" ref="I105" si="16">G105*H105</f>
        <v>20</v>
      </c>
      <c r="J105" s="9" t="s">
        <v>25</v>
      </c>
      <c r="K105" s="60"/>
      <c r="L105" s="60"/>
      <c r="M105" s="154"/>
      <c r="N105" s="128"/>
      <c r="O105" s="13">
        <f>M105*N105</f>
        <v>0</v>
      </c>
      <c r="P105" s="338"/>
      <c r="Q105" s="155"/>
      <c r="R105" s="103"/>
      <c r="S105" s="89"/>
      <c r="T105" s="6"/>
      <c r="U105" s="14"/>
    </row>
    <row r="106" spans="2:21" s="21" customFormat="1" ht="14.25" thickTop="1" thickBot="1" x14ac:dyDescent="0.25">
      <c r="B106" s="55"/>
      <c r="C106" s="104"/>
      <c r="D106" s="63"/>
      <c r="E106" s="19"/>
      <c r="F106" s="241" t="s">
        <v>106</v>
      </c>
      <c r="G106" s="97"/>
      <c r="H106" s="9"/>
      <c r="I106" s="20"/>
      <c r="J106" s="20"/>
      <c r="K106" s="60"/>
      <c r="L106" s="60"/>
      <c r="M106" s="5"/>
      <c r="N106" s="5"/>
      <c r="O106" s="5"/>
      <c r="P106" s="5"/>
      <c r="Q106" s="5"/>
      <c r="R106" s="103"/>
      <c r="S106" s="89"/>
      <c r="T106" s="6"/>
      <c r="U106" s="14"/>
    </row>
    <row r="107" spans="2:21" s="21" customFormat="1" ht="14.25" thickTop="1" thickBot="1" x14ac:dyDescent="0.25">
      <c r="B107" s="55"/>
      <c r="C107" s="104"/>
      <c r="D107" s="63" t="str">
        <f>_xlfn.CONCAT($D$83,"-",TEXT(COUNT($G$89:G107), "00"))</f>
        <v>A4-10</v>
      </c>
      <c r="E107" s="19"/>
      <c r="F107" s="39" t="s">
        <v>109</v>
      </c>
      <c r="G107" s="97">
        <v>1</v>
      </c>
      <c r="H107" s="9">
        <v>10</v>
      </c>
      <c r="I107" s="20">
        <f t="shared" ref="I107" si="17">G107*H107</f>
        <v>10</v>
      </c>
      <c r="J107" s="9" t="s">
        <v>25</v>
      </c>
      <c r="K107" s="60"/>
      <c r="L107" s="60"/>
      <c r="M107" s="154"/>
      <c r="N107" s="128"/>
      <c r="O107" s="13">
        <f>M107*N107</f>
        <v>0</v>
      </c>
      <c r="P107" s="338"/>
      <c r="Q107" s="155"/>
      <c r="R107" s="103"/>
      <c r="S107" s="89"/>
      <c r="T107" s="6"/>
      <c r="U107" s="14"/>
    </row>
    <row r="108" spans="2:21" s="21" customFormat="1" ht="14.25" thickTop="1" thickBot="1" x14ac:dyDescent="0.25">
      <c r="B108" s="55"/>
      <c r="C108" s="104"/>
      <c r="D108" s="63"/>
      <c r="E108" s="19"/>
      <c r="F108" s="241" t="s">
        <v>402</v>
      </c>
      <c r="G108" s="97"/>
      <c r="H108" s="9"/>
      <c r="I108" s="20"/>
      <c r="J108" s="20"/>
      <c r="K108" s="60"/>
      <c r="L108" s="60"/>
      <c r="M108" s="5"/>
      <c r="N108" s="5"/>
      <c r="O108" s="5"/>
      <c r="P108" s="5"/>
      <c r="Q108" s="5"/>
      <c r="R108" s="103"/>
      <c r="S108" s="89"/>
      <c r="T108" s="6"/>
      <c r="U108" s="14"/>
    </row>
    <row r="109" spans="2:21" s="21" customFormat="1" ht="14.25" thickTop="1" thickBot="1" x14ac:dyDescent="0.25">
      <c r="B109" s="55"/>
      <c r="C109" s="104"/>
      <c r="D109" s="63" t="str">
        <f>_xlfn.CONCAT($D$83,"-",TEXT(COUNT($G$89:G109), "00"))</f>
        <v>A4-11</v>
      </c>
      <c r="E109" s="19"/>
      <c r="F109" s="39" t="s">
        <v>403</v>
      </c>
      <c r="G109" s="97">
        <v>1</v>
      </c>
      <c r="H109" s="9">
        <v>12</v>
      </c>
      <c r="I109" s="20">
        <f t="shared" ref="I109" si="18">G109*H109</f>
        <v>12</v>
      </c>
      <c r="J109" s="9" t="s">
        <v>25</v>
      </c>
      <c r="K109" s="60"/>
      <c r="L109" s="60"/>
      <c r="M109" s="154"/>
      <c r="N109" s="128"/>
      <c r="O109" s="13">
        <f>M109*N109</f>
        <v>0</v>
      </c>
      <c r="P109" s="338"/>
      <c r="Q109" s="155"/>
      <c r="R109" s="103"/>
      <c r="S109" s="89"/>
      <c r="T109" s="6"/>
      <c r="U109" s="14"/>
    </row>
    <row r="110" spans="2:21" s="21" customFormat="1" ht="14.25" thickTop="1" thickBot="1" x14ac:dyDescent="0.25">
      <c r="B110" s="55"/>
      <c r="C110" s="104"/>
      <c r="D110" s="63"/>
      <c r="E110" s="19"/>
      <c r="F110" s="241" t="s">
        <v>404</v>
      </c>
      <c r="G110" s="97"/>
      <c r="H110" s="9"/>
      <c r="I110" s="20"/>
      <c r="J110" s="20"/>
      <c r="K110" s="60"/>
      <c r="L110" s="60"/>
      <c r="M110" s="5"/>
      <c r="N110" s="5"/>
      <c r="O110" s="5"/>
      <c r="P110" s="5"/>
      <c r="Q110" s="5"/>
      <c r="R110" s="103"/>
      <c r="S110" s="89"/>
      <c r="T110" s="6"/>
      <c r="U110" s="14"/>
    </row>
    <row r="111" spans="2:21" s="21" customFormat="1" ht="14.25" thickTop="1" thickBot="1" x14ac:dyDescent="0.25">
      <c r="B111" s="55"/>
      <c r="C111" s="104"/>
      <c r="D111" s="63" t="str">
        <f>_xlfn.CONCAT($D$83,"-",TEXT(COUNT($G$89:G111), "00"))</f>
        <v>A4-12</v>
      </c>
      <c r="E111" s="19"/>
      <c r="F111" s="39" t="s">
        <v>60</v>
      </c>
      <c r="G111" s="97">
        <v>1</v>
      </c>
      <c r="H111" s="9">
        <v>18</v>
      </c>
      <c r="I111" s="20">
        <f t="shared" ref="I111" si="19">G111*H111</f>
        <v>18</v>
      </c>
      <c r="J111" s="9" t="s">
        <v>25</v>
      </c>
      <c r="K111" s="60"/>
      <c r="L111" s="60"/>
      <c r="M111" s="154"/>
      <c r="N111" s="128"/>
      <c r="O111" s="13">
        <f>M111*N111</f>
        <v>0</v>
      </c>
      <c r="P111" s="338"/>
      <c r="Q111" s="155"/>
      <c r="R111" s="103"/>
      <c r="S111" s="89"/>
      <c r="T111" s="6"/>
      <c r="U111" s="14"/>
    </row>
    <row r="112" spans="2:21" s="21" customFormat="1" ht="35.25" thickTop="1" thickBot="1" x14ac:dyDescent="0.25">
      <c r="B112" s="55"/>
      <c r="C112" s="104"/>
      <c r="D112" s="63"/>
      <c r="E112" s="19"/>
      <c r="F112" s="241" t="s">
        <v>312</v>
      </c>
      <c r="G112" s="97"/>
      <c r="H112" s="9"/>
      <c r="I112" s="20"/>
      <c r="J112" s="20"/>
      <c r="K112" s="60"/>
      <c r="L112" s="60"/>
      <c r="M112" s="5"/>
      <c r="N112" s="5"/>
      <c r="O112" s="5"/>
      <c r="P112" s="5"/>
      <c r="Q112" s="5"/>
      <c r="R112" s="103"/>
      <c r="S112" s="89"/>
      <c r="T112" s="6"/>
      <c r="U112" s="14"/>
    </row>
    <row r="113" spans="2:21" ht="13.5" thickTop="1" x14ac:dyDescent="0.2">
      <c r="B113" s="80"/>
      <c r="C113" s="106"/>
      <c r="D113" s="247"/>
      <c r="E113" s="40"/>
      <c r="F113" s="87"/>
      <c r="G113" s="41"/>
      <c r="H113" s="42"/>
      <c r="I113" s="42"/>
      <c r="J113" s="42"/>
      <c r="K113" s="61"/>
      <c r="L113" s="61"/>
      <c r="M113" s="43"/>
      <c r="N113" s="43"/>
      <c r="O113" s="43"/>
      <c r="P113" s="43"/>
      <c r="Q113" s="43"/>
      <c r="R113" s="107"/>
      <c r="S113" s="27"/>
      <c r="U113" s="14"/>
    </row>
    <row r="114" spans="2:21" ht="13.5" customHeight="1" x14ac:dyDescent="0.2">
      <c r="B114" s="80"/>
      <c r="C114" s="81"/>
      <c r="D114" s="37"/>
      <c r="E114" s="24"/>
      <c r="F114" s="55"/>
      <c r="G114" s="25"/>
      <c r="H114" s="36"/>
      <c r="I114" s="36"/>
      <c r="J114" s="36"/>
      <c r="K114" s="88"/>
      <c r="L114" s="88"/>
      <c r="M114" s="27"/>
      <c r="N114" s="27"/>
      <c r="O114" s="27"/>
      <c r="P114" s="27"/>
      <c r="Q114" s="27"/>
      <c r="R114" s="27"/>
      <c r="S114" s="27"/>
      <c r="U114" s="14"/>
    </row>
    <row r="115" spans="2:21" ht="15" customHeight="1" x14ac:dyDescent="0.2">
      <c r="C115" s="7"/>
      <c r="U115" s="14"/>
    </row>
    <row r="116" spans="2:21" s="14" customFormat="1" ht="15" customHeight="1" x14ac:dyDescent="0.2">
      <c r="B116" s="80"/>
      <c r="C116" s="37"/>
      <c r="D116" s="37"/>
      <c r="E116" s="24"/>
      <c r="F116" s="53"/>
      <c r="G116" s="25"/>
      <c r="H116" s="25"/>
      <c r="I116" s="26"/>
      <c r="J116" s="26"/>
      <c r="K116" s="58"/>
      <c r="L116" s="58"/>
      <c r="M116" s="27"/>
      <c r="N116" s="27"/>
      <c r="O116" s="27"/>
      <c r="P116" s="27"/>
      <c r="Q116" s="27"/>
      <c r="R116" s="27"/>
      <c r="S116" s="27"/>
      <c r="T116" s="5"/>
    </row>
    <row r="117" spans="2:21" s="14" customFormat="1" ht="27.75" x14ac:dyDescent="0.2">
      <c r="B117" s="80"/>
      <c r="C117" s="80"/>
      <c r="D117" s="243" t="s">
        <v>64</v>
      </c>
      <c r="E117" s="24"/>
      <c r="F117" s="331" t="s">
        <v>401</v>
      </c>
      <c r="G117" s="331"/>
      <c r="H117" s="331"/>
      <c r="I117" s="331"/>
      <c r="J117" s="331"/>
      <c r="K117" s="331"/>
      <c r="L117" s="331"/>
      <c r="M117" s="331"/>
      <c r="N117" s="331"/>
      <c r="O117" s="331"/>
      <c r="P117" s="331"/>
      <c r="Q117" s="331"/>
      <c r="R117" s="78"/>
      <c r="S117" s="27"/>
      <c r="T117" s="5"/>
    </row>
    <row r="118" spans="2:21" s="14" customFormat="1" ht="15" customHeight="1" x14ac:dyDescent="0.2">
      <c r="B118" s="80"/>
      <c r="C118" s="80"/>
      <c r="D118" s="37"/>
      <c r="E118" s="28"/>
      <c r="F118" s="53"/>
      <c r="G118" s="29"/>
      <c r="H118" s="29"/>
      <c r="I118" s="26"/>
      <c r="J118" s="26"/>
      <c r="K118" s="58"/>
      <c r="L118" s="58"/>
      <c r="M118" s="30"/>
      <c r="N118" s="30"/>
      <c r="O118" s="30"/>
      <c r="P118" s="30"/>
      <c r="Q118" s="30"/>
      <c r="R118" s="30"/>
      <c r="S118" s="27"/>
      <c r="T118" s="5"/>
    </row>
    <row r="119" spans="2:21" ht="15" customHeight="1" x14ac:dyDescent="0.2">
      <c r="B119" s="80"/>
      <c r="C119" s="101"/>
      <c r="D119" s="244"/>
      <c r="E119" s="82"/>
      <c r="F119" s="52"/>
      <c r="G119" s="83"/>
      <c r="H119" s="83"/>
      <c r="I119" s="84"/>
      <c r="J119" s="84"/>
      <c r="K119" s="85"/>
      <c r="L119" s="85"/>
      <c r="M119" s="86"/>
      <c r="N119" s="86"/>
      <c r="O119" s="86"/>
      <c r="P119" s="86"/>
      <c r="Q119" s="86"/>
      <c r="R119" s="102"/>
      <c r="S119" s="27"/>
      <c r="U119" s="14"/>
    </row>
    <row r="120" spans="2:21" ht="15" customHeight="1" x14ac:dyDescent="0.2">
      <c r="B120" s="80"/>
      <c r="C120" s="49"/>
      <c r="D120" s="332" t="s">
        <v>9</v>
      </c>
      <c r="E120" s="332"/>
      <c r="F120" s="332"/>
      <c r="G120" s="332"/>
      <c r="H120" s="332"/>
      <c r="I120" s="332"/>
      <c r="J120" s="293"/>
      <c r="K120" s="62"/>
      <c r="L120" s="62"/>
      <c r="M120" s="333" t="s">
        <v>10</v>
      </c>
      <c r="N120" s="333"/>
      <c r="O120" s="333"/>
      <c r="P120" s="333"/>
      <c r="Q120" s="333"/>
      <c r="R120" s="103"/>
      <c r="S120" s="27"/>
      <c r="U120" s="14"/>
    </row>
    <row r="121" spans="2:21" s="181" customFormat="1" ht="35.25" customHeight="1" x14ac:dyDescent="0.2">
      <c r="B121" s="182"/>
      <c r="C121" s="183"/>
      <c r="D121" s="294" t="s">
        <v>6</v>
      </c>
      <c r="E121" s="295"/>
      <c r="F121" s="296" t="s">
        <v>7</v>
      </c>
      <c r="G121" s="295" t="s">
        <v>0</v>
      </c>
      <c r="H121" s="295" t="s">
        <v>3</v>
      </c>
      <c r="I121" s="295" t="s">
        <v>5</v>
      </c>
      <c r="J121" s="297" t="s">
        <v>304</v>
      </c>
      <c r="K121" s="298"/>
      <c r="L121" s="299"/>
      <c r="M121" s="295" t="s">
        <v>0</v>
      </c>
      <c r="N121" s="295" t="s">
        <v>3</v>
      </c>
      <c r="O121" s="295" t="s">
        <v>5</v>
      </c>
      <c r="P121" s="297" t="s">
        <v>308</v>
      </c>
      <c r="Q121" s="295" t="s">
        <v>4</v>
      </c>
      <c r="R121" s="187"/>
      <c r="S121" s="188"/>
      <c r="T121" s="189"/>
      <c r="U121" s="14"/>
    </row>
    <row r="122" spans="2:21" s="14" customFormat="1" ht="15" customHeight="1" thickBot="1" x14ac:dyDescent="0.25">
      <c r="B122" s="80"/>
      <c r="C122" s="49"/>
      <c r="D122"/>
      <c r="E122" s="16"/>
      <c r="F122" s="54"/>
      <c r="G122" s="15"/>
      <c r="H122" s="15"/>
      <c r="I122" s="17"/>
      <c r="J122" s="17"/>
      <c r="K122" s="59"/>
      <c r="L122" s="59"/>
      <c r="M122" s="18"/>
      <c r="N122" s="18"/>
      <c r="O122" s="18"/>
      <c r="P122" s="18"/>
      <c r="Q122" s="18"/>
      <c r="R122" s="103"/>
      <c r="S122" s="27"/>
      <c r="T122" s="5"/>
    </row>
    <row r="123" spans="2:21" s="32" customFormat="1" ht="14.25" thickTop="1" thickBot="1" x14ac:dyDescent="0.25">
      <c r="B123" s="125"/>
      <c r="C123" s="226"/>
      <c r="D123" s="63" t="str">
        <f>_xlfn.CONCAT($D$117,"-",TEXT(COUNT($G123:G$123), "00"))</f>
        <v>A5-01</v>
      </c>
      <c r="E123" s="35"/>
      <c r="F123" s="169" t="s">
        <v>393</v>
      </c>
      <c r="G123" s="97">
        <v>1</v>
      </c>
      <c r="H123" s="9">
        <v>60</v>
      </c>
      <c r="I123" s="9">
        <f>G123*H123</f>
        <v>60</v>
      </c>
      <c r="J123" s="9" t="s">
        <v>305</v>
      </c>
      <c r="K123" s="57"/>
      <c r="L123" s="57"/>
      <c r="M123" s="154"/>
      <c r="N123" s="128"/>
      <c r="O123" s="13">
        <f>M123*N123</f>
        <v>0</v>
      </c>
      <c r="P123" s="338"/>
      <c r="Q123" s="155"/>
      <c r="R123" s="122"/>
      <c r="S123" s="30"/>
      <c r="T123" s="34"/>
      <c r="U123" s="14"/>
    </row>
    <row r="124" spans="2:21" ht="24" thickTop="1" thickBot="1" x14ac:dyDescent="0.25">
      <c r="B124" s="80"/>
      <c r="C124" s="105"/>
      <c r="D124" s="246"/>
      <c r="F124" s="241" t="s">
        <v>398</v>
      </c>
      <c r="G124" s="97"/>
      <c r="H124" s="9"/>
      <c r="Q124" s="98"/>
      <c r="R124" s="103"/>
      <c r="S124" s="27"/>
      <c r="U124" s="14"/>
    </row>
    <row r="125" spans="2:21" s="21" customFormat="1" ht="14.25" thickTop="1" thickBot="1" x14ac:dyDescent="0.25">
      <c r="B125" s="55"/>
      <c r="C125" s="104"/>
      <c r="D125" s="63" t="str">
        <f>_xlfn.CONCAT($D$117,"-",TEXT(COUNT($G$123:G125), "00"))</f>
        <v>A5-02</v>
      </c>
      <c r="E125" s="19"/>
      <c r="F125" s="39" t="s">
        <v>394</v>
      </c>
      <c r="G125" s="97">
        <v>1</v>
      </c>
      <c r="H125" s="9">
        <v>160</v>
      </c>
      <c r="I125" s="20">
        <f t="shared" ref="I125" si="20">G125*H125</f>
        <v>160</v>
      </c>
      <c r="J125" s="20" t="s">
        <v>305</v>
      </c>
      <c r="K125" s="60"/>
      <c r="L125" s="60"/>
      <c r="M125" s="154"/>
      <c r="N125" s="128"/>
      <c r="O125" s="13">
        <f>M125*N125</f>
        <v>0</v>
      </c>
      <c r="P125" s="338"/>
      <c r="Q125" s="155"/>
      <c r="R125" s="103"/>
      <c r="S125" s="89"/>
      <c r="T125" s="6"/>
      <c r="U125" s="14"/>
    </row>
    <row r="126" spans="2:21" ht="24" thickTop="1" thickBot="1" x14ac:dyDescent="0.25">
      <c r="B126" s="80"/>
      <c r="C126" s="105"/>
      <c r="D126" s="246"/>
      <c r="F126" s="241" t="s">
        <v>399</v>
      </c>
      <c r="G126" s="97"/>
      <c r="H126" s="9"/>
      <c r="R126" s="103"/>
      <c r="S126" s="27"/>
      <c r="U126" s="14"/>
    </row>
    <row r="127" spans="2:21" s="21" customFormat="1" ht="13.5" customHeight="1" thickTop="1" thickBot="1" x14ac:dyDescent="0.25">
      <c r="B127" s="55"/>
      <c r="C127" s="104"/>
      <c r="D127" s="63" t="str">
        <f>_xlfn.CONCAT($D$117,"-",TEXT(COUNT($G$123:G127), "00"))</f>
        <v>A5-03</v>
      </c>
      <c r="E127" s="19"/>
      <c r="F127" s="39" t="s">
        <v>395</v>
      </c>
      <c r="G127" s="97">
        <v>1</v>
      </c>
      <c r="H127" s="9">
        <v>18</v>
      </c>
      <c r="I127" s="20">
        <f t="shared" ref="I127" si="21">G127*H127</f>
        <v>18</v>
      </c>
      <c r="J127" s="20" t="s">
        <v>305</v>
      </c>
      <c r="K127" s="60"/>
      <c r="L127" s="60"/>
      <c r="M127" s="154"/>
      <c r="N127" s="128"/>
      <c r="O127" s="13">
        <f>M127*N127</f>
        <v>0</v>
      </c>
      <c r="P127" s="338"/>
      <c r="Q127" s="155"/>
      <c r="R127" s="103"/>
      <c r="S127" s="89"/>
      <c r="T127" s="6"/>
      <c r="U127" s="14"/>
    </row>
    <row r="128" spans="2:21" s="21" customFormat="1" ht="24" thickTop="1" thickBot="1" x14ac:dyDescent="0.25">
      <c r="B128" s="55"/>
      <c r="C128" s="104"/>
      <c r="D128" s="63"/>
      <c r="E128" s="19"/>
      <c r="F128" s="241" t="s">
        <v>396</v>
      </c>
      <c r="G128" s="97"/>
      <c r="H128" s="9"/>
      <c r="I128" s="20"/>
      <c r="J128" s="20"/>
      <c r="K128" s="60"/>
      <c r="L128" s="60"/>
      <c r="M128" s="5"/>
      <c r="N128" s="5"/>
      <c r="O128" s="5"/>
      <c r="P128" s="5"/>
      <c r="Q128" s="5"/>
      <c r="R128" s="103"/>
      <c r="S128" s="89"/>
      <c r="T128" s="6"/>
      <c r="U128" s="14"/>
    </row>
    <row r="129" spans="2:21" s="21" customFormat="1" ht="13.5" customHeight="1" thickTop="1" thickBot="1" x14ac:dyDescent="0.25">
      <c r="B129" s="55"/>
      <c r="C129" s="104"/>
      <c r="D129" s="63" t="str">
        <f>_xlfn.CONCAT($D$117,"-",TEXT(COUNT($G$123:G129), "00"))</f>
        <v>A5-04</v>
      </c>
      <c r="E129" s="19"/>
      <c r="F129" s="39" t="s">
        <v>147</v>
      </c>
      <c r="G129" s="97">
        <v>1</v>
      </c>
      <c r="H129" s="9">
        <v>12</v>
      </c>
      <c r="I129" s="20">
        <f t="shared" ref="I129" si="22">G129*H129</f>
        <v>12</v>
      </c>
      <c r="J129" s="20" t="s">
        <v>305</v>
      </c>
      <c r="K129" s="60"/>
      <c r="L129" s="60"/>
      <c r="M129" s="154"/>
      <c r="N129" s="128"/>
      <c r="O129" s="13">
        <f>M129*N129</f>
        <v>0</v>
      </c>
      <c r="P129" s="338"/>
      <c r="Q129" s="155"/>
      <c r="R129" s="103"/>
      <c r="S129" s="89"/>
      <c r="T129" s="6"/>
      <c r="U129" s="14"/>
    </row>
    <row r="130" spans="2:21" s="21" customFormat="1" ht="14.25" thickTop="1" thickBot="1" x14ac:dyDescent="0.25">
      <c r="B130" s="55"/>
      <c r="C130" s="104"/>
      <c r="D130" s="63"/>
      <c r="E130" s="19"/>
      <c r="F130" s="241" t="s">
        <v>397</v>
      </c>
      <c r="G130" s="97"/>
      <c r="H130" s="9"/>
      <c r="I130" s="20"/>
      <c r="J130" s="20"/>
      <c r="K130" s="60"/>
      <c r="L130" s="60"/>
      <c r="M130" s="5"/>
      <c r="N130" s="5"/>
      <c r="O130" s="5"/>
      <c r="P130" s="5"/>
      <c r="Q130" s="5"/>
      <c r="R130" s="103"/>
      <c r="S130" s="89"/>
      <c r="T130" s="6"/>
      <c r="U130" s="14"/>
    </row>
    <row r="131" spans="2:21" ht="13.5" thickTop="1" x14ac:dyDescent="0.2">
      <c r="B131" s="80"/>
      <c r="C131" s="106"/>
      <c r="D131" s="247"/>
      <c r="E131" s="40"/>
      <c r="F131" s="87"/>
      <c r="G131" s="41"/>
      <c r="H131" s="42"/>
      <c r="I131" s="42"/>
      <c r="J131" s="42"/>
      <c r="K131" s="61"/>
      <c r="L131" s="61"/>
      <c r="M131" s="43"/>
      <c r="N131" s="43"/>
      <c r="O131" s="43"/>
      <c r="P131" s="43"/>
      <c r="Q131" s="43"/>
      <c r="R131" s="107"/>
      <c r="S131" s="27"/>
      <c r="U131" s="14"/>
    </row>
    <row r="132" spans="2:21" ht="13.5" customHeight="1" x14ac:dyDescent="0.2">
      <c r="B132" s="80"/>
      <c r="C132" s="81"/>
      <c r="D132" s="37"/>
      <c r="E132" s="24"/>
      <c r="F132" s="55"/>
      <c r="G132" s="25"/>
      <c r="H132" s="36"/>
      <c r="I132" s="36"/>
      <c r="J132" s="36"/>
      <c r="K132" s="88"/>
      <c r="L132" s="88"/>
      <c r="M132" s="27"/>
      <c r="N132" s="27"/>
      <c r="O132" s="27"/>
      <c r="P132" s="27"/>
      <c r="Q132" s="27"/>
      <c r="R132" s="27"/>
      <c r="S132" s="27"/>
      <c r="U132" s="14"/>
    </row>
    <row r="133" spans="2:21" ht="15" customHeight="1" x14ac:dyDescent="0.2">
      <c r="C133" s="7"/>
      <c r="U133" s="14"/>
    </row>
    <row r="134" spans="2:21" s="14" customFormat="1" ht="15" customHeight="1" x14ac:dyDescent="0.2">
      <c r="B134" s="80"/>
      <c r="C134" s="37"/>
      <c r="D134" s="37"/>
      <c r="E134" s="24"/>
      <c r="F134" s="53"/>
      <c r="G134" s="25"/>
      <c r="H134" s="25"/>
      <c r="I134" s="26"/>
      <c r="J134" s="26"/>
      <c r="K134" s="58"/>
      <c r="L134" s="58"/>
      <c r="M134" s="27"/>
      <c r="N134" s="27"/>
      <c r="O134" s="27"/>
      <c r="P134" s="27"/>
      <c r="Q134" s="27"/>
      <c r="R134" s="27"/>
      <c r="S134" s="27"/>
      <c r="T134" s="5"/>
    </row>
    <row r="135" spans="2:21" s="14" customFormat="1" ht="27.75" x14ac:dyDescent="0.2">
      <c r="B135" s="80"/>
      <c r="C135" s="80"/>
      <c r="D135" s="243" t="s">
        <v>68</v>
      </c>
      <c r="E135" s="24"/>
      <c r="F135" s="331" t="s">
        <v>140</v>
      </c>
      <c r="G135" s="331"/>
      <c r="H135" s="331"/>
      <c r="I135" s="331"/>
      <c r="J135" s="331"/>
      <c r="K135" s="331"/>
      <c r="L135" s="331"/>
      <c r="M135" s="331"/>
      <c r="N135" s="331"/>
      <c r="O135" s="331"/>
      <c r="P135" s="331"/>
      <c r="Q135" s="331"/>
      <c r="R135" s="78"/>
      <c r="S135" s="27"/>
      <c r="T135" s="5"/>
    </row>
    <row r="136" spans="2:21" s="14" customFormat="1" ht="15" customHeight="1" x14ac:dyDescent="0.2">
      <c r="B136" s="80"/>
      <c r="C136" s="80"/>
      <c r="D136" s="37"/>
      <c r="E136" s="28"/>
      <c r="F136" s="53"/>
      <c r="G136" s="29"/>
      <c r="H136" s="29"/>
      <c r="I136" s="26"/>
      <c r="J136" s="26"/>
      <c r="K136" s="58"/>
      <c r="L136" s="58"/>
      <c r="M136" s="30"/>
      <c r="N136" s="30"/>
      <c r="O136" s="30"/>
      <c r="P136" s="30"/>
      <c r="Q136" s="30"/>
      <c r="R136" s="30"/>
      <c r="S136" s="27"/>
      <c r="T136" s="5"/>
    </row>
    <row r="137" spans="2:21" ht="15" customHeight="1" x14ac:dyDescent="0.2">
      <c r="B137" s="80"/>
      <c r="C137" s="101"/>
      <c r="D137" s="244"/>
      <c r="E137" s="82"/>
      <c r="F137" s="52"/>
      <c r="G137" s="83"/>
      <c r="H137" s="83"/>
      <c r="I137" s="84"/>
      <c r="J137" s="84"/>
      <c r="K137" s="85"/>
      <c r="L137" s="85"/>
      <c r="M137" s="86"/>
      <c r="N137" s="86"/>
      <c r="O137" s="86"/>
      <c r="P137" s="86"/>
      <c r="Q137" s="86"/>
      <c r="R137" s="102"/>
      <c r="S137" s="27"/>
      <c r="U137" s="14"/>
    </row>
    <row r="138" spans="2:21" ht="15" customHeight="1" x14ac:dyDescent="0.2">
      <c r="B138" s="80"/>
      <c r="C138" s="49"/>
      <c r="D138" s="332" t="s">
        <v>9</v>
      </c>
      <c r="E138" s="332"/>
      <c r="F138" s="332"/>
      <c r="G138" s="332"/>
      <c r="H138" s="332"/>
      <c r="I138" s="332"/>
      <c r="J138" s="293"/>
      <c r="K138" s="62"/>
      <c r="L138" s="62"/>
      <c r="M138" s="333" t="s">
        <v>10</v>
      </c>
      <c r="N138" s="333"/>
      <c r="O138" s="333"/>
      <c r="P138" s="333"/>
      <c r="Q138" s="333"/>
      <c r="R138" s="103"/>
      <c r="S138" s="27"/>
      <c r="U138" s="14"/>
    </row>
    <row r="139" spans="2:21" s="181" customFormat="1" ht="35.25" customHeight="1" x14ac:dyDescent="0.2">
      <c r="B139" s="182"/>
      <c r="C139" s="183"/>
      <c r="D139" s="294" t="s">
        <v>6</v>
      </c>
      <c r="E139" s="295"/>
      <c r="F139" s="296" t="s">
        <v>7</v>
      </c>
      <c r="G139" s="295" t="s">
        <v>0</v>
      </c>
      <c r="H139" s="295" t="s">
        <v>3</v>
      </c>
      <c r="I139" s="295" t="s">
        <v>5</v>
      </c>
      <c r="J139" s="297" t="s">
        <v>304</v>
      </c>
      <c r="K139" s="298"/>
      <c r="L139" s="299"/>
      <c r="M139" s="295" t="s">
        <v>0</v>
      </c>
      <c r="N139" s="295" t="s">
        <v>3</v>
      </c>
      <c r="O139" s="295" t="s">
        <v>5</v>
      </c>
      <c r="P139" s="297" t="s">
        <v>308</v>
      </c>
      <c r="Q139" s="295" t="s">
        <v>4</v>
      </c>
      <c r="R139" s="187"/>
      <c r="S139" s="188"/>
      <c r="T139" s="189"/>
      <c r="U139" s="14"/>
    </row>
    <row r="140" spans="2:21" s="14" customFormat="1" ht="15" customHeight="1" thickBot="1" x14ac:dyDescent="0.25">
      <c r="B140" s="80"/>
      <c r="C140" s="49"/>
      <c r="D140"/>
      <c r="E140" s="16"/>
      <c r="F140" s="54"/>
      <c r="G140" s="15"/>
      <c r="H140" s="15"/>
      <c r="I140" s="17"/>
      <c r="J140" s="17"/>
      <c r="K140" s="59"/>
      <c r="L140" s="59"/>
      <c r="M140" s="18"/>
      <c r="N140" s="18"/>
      <c r="O140" s="18"/>
      <c r="P140" s="18"/>
      <c r="Q140" s="18"/>
      <c r="R140" s="103"/>
      <c r="S140" s="27"/>
      <c r="T140" s="5"/>
    </row>
    <row r="141" spans="2:21" s="32" customFormat="1" ht="14.25" thickTop="1" thickBot="1" x14ac:dyDescent="0.25">
      <c r="B141" s="125"/>
      <c r="C141" s="226"/>
      <c r="D141" s="63" t="str">
        <f>_xlfn.CONCAT($D$135,"-",TEXT(COUNT($G141:G$141), "00"))</f>
        <v>A6-01</v>
      </c>
      <c r="E141" s="35"/>
      <c r="F141" s="169" t="s">
        <v>116</v>
      </c>
      <c r="G141" s="97">
        <v>1</v>
      </c>
      <c r="H141" s="9">
        <v>50</v>
      </c>
      <c r="I141" s="9">
        <f>G141*H141</f>
        <v>50</v>
      </c>
      <c r="J141" s="9" t="s">
        <v>305</v>
      </c>
      <c r="K141" s="57"/>
      <c r="L141" s="57"/>
      <c r="M141" s="154"/>
      <c r="N141" s="128"/>
      <c r="O141" s="13">
        <f>M141*N141</f>
        <v>0</v>
      </c>
      <c r="P141" s="338"/>
      <c r="Q141" s="155"/>
      <c r="R141" s="122"/>
      <c r="S141" s="30"/>
      <c r="T141" s="34"/>
      <c r="U141" s="14"/>
    </row>
    <row r="142" spans="2:21" ht="14.25" thickTop="1" thickBot="1" x14ac:dyDescent="0.25">
      <c r="B142" s="80"/>
      <c r="C142" s="105"/>
      <c r="D142" s="246"/>
      <c r="F142" s="241" t="s">
        <v>134</v>
      </c>
      <c r="G142" s="97"/>
      <c r="H142" s="9"/>
      <c r="Q142" s="98"/>
      <c r="R142" s="103"/>
      <c r="S142" s="27"/>
      <c r="U142" s="14"/>
    </row>
    <row r="143" spans="2:21" s="21" customFormat="1" ht="14.25" thickTop="1" thickBot="1" x14ac:dyDescent="0.25">
      <c r="B143" s="55"/>
      <c r="C143" s="104"/>
      <c r="D143" s="63" t="str">
        <f>_xlfn.CONCAT($D$135,"-",TEXT(COUNT($G$141:G143), "00"))</f>
        <v>A6-02</v>
      </c>
      <c r="E143" s="19"/>
      <c r="F143" s="39" t="s">
        <v>63</v>
      </c>
      <c r="G143" s="97">
        <v>1</v>
      </c>
      <c r="H143" s="9">
        <v>50</v>
      </c>
      <c r="I143" s="20">
        <f t="shared" ref="I143" si="23">G143*H143</f>
        <v>50</v>
      </c>
      <c r="J143" s="20" t="s">
        <v>305</v>
      </c>
      <c r="K143" s="60"/>
      <c r="L143" s="60"/>
      <c r="M143" s="154"/>
      <c r="N143" s="128"/>
      <c r="O143" s="13">
        <f>M143*N143</f>
        <v>0</v>
      </c>
      <c r="P143" s="338"/>
      <c r="Q143" s="155"/>
      <c r="R143" s="103"/>
      <c r="S143" s="89"/>
      <c r="T143" s="6"/>
      <c r="U143" s="14"/>
    </row>
    <row r="144" spans="2:21" ht="14.25" thickTop="1" thickBot="1" x14ac:dyDescent="0.25">
      <c r="B144" s="80"/>
      <c r="C144" s="105"/>
      <c r="D144" s="246"/>
      <c r="F144" s="241" t="s">
        <v>123</v>
      </c>
      <c r="G144" s="97"/>
      <c r="H144" s="9"/>
      <c r="R144" s="103"/>
      <c r="S144" s="27"/>
      <c r="U144" s="14"/>
    </row>
    <row r="145" spans="2:21" s="21" customFormat="1" ht="13.5" customHeight="1" thickTop="1" thickBot="1" x14ac:dyDescent="0.25">
      <c r="B145" s="55"/>
      <c r="C145" s="104"/>
      <c r="D145" s="63" t="str">
        <f>_xlfn.CONCAT($D$135,"-",TEXT(COUNT($G$141:G145), "00"))</f>
        <v>A6-03</v>
      </c>
      <c r="E145" s="19"/>
      <c r="F145" s="39" t="s">
        <v>137</v>
      </c>
      <c r="G145" s="97">
        <v>1</v>
      </c>
      <c r="H145" s="9">
        <v>60</v>
      </c>
      <c r="I145" s="20">
        <f t="shared" ref="I145" si="24">G145*H145</f>
        <v>60</v>
      </c>
      <c r="J145" s="20" t="s">
        <v>305</v>
      </c>
      <c r="K145" s="60"/>
      <c r="L145" s="60"/>
      <c r="M145" s="154"/>
      <c r="N145" s="128"/>
      <c r="O145" s="13">
        <f>M145*N145</f>
        <v>0</v>
      </c>
      <c r="P145" s="338"/>
      <c r="Q145" s="155"/>
      <c r="R145" s="103"/>
      <c r="S145" s="89"/>
      <c r="T145" s="6"/>
      <c r="U145" s="14"/>
    </row>
    <row r="146" spans="2:21" s="21" customFormat="1" ht="14.25" thickTop="1" thickBot="1" x14ac:dyDescent="0.25">
      <c r="B146" s="55"/>
      <c r="C146" s="104"/>
      <c r="D146" s="63"/>
      <c r="E146" s="19"/>
      <c r="F146" s="241" t="s">
        <v>136</v>
      </c>
      <c r="G146" s="97"/>
      <c r="H146" s="9"/>
      <c r="I146" s="20"/>
      <c r="J146" s="20"/>
      <c r="K146" s="60"/>
      <c r="L146" s="60"/>
      <c r="M146" s="5"/>
      <c r="N146" s="5"/>
      <c r="O146" s="5"/>
      <c r="P146" s="5"/>
      <c r="Q146" s="5"/>
      <c r="R146" s="103"/>
      <c r="S146" s="89"/>
      <c r="T146" s="6"/>
      <c r="U146" s="14"/>
    </row>
    <row r="147" spans="2:21" s="21" customFormat="1" ht="13.5" customHeight="1" thickTop="1" thickBot="1" x14ac:dyDescent="0.25">
      <c r="B147" s="55"/>
      <c r="C147" s="104"/>
      <c r="D147" s="63" t="str">
        <f>_xlfn.CONCAT($D$135,"-",TEXT(COUNT($G$141:G147), "00"))</f>
        <v>A6-04</v>
      </c>
      <c r="E147" s="19"/>
      <c r="F147" s="39" t="s">
        <v>135</v>
      </c>
      <c r="G147" s="97">
        <v>1</v>
      </c>
      <c r="H147" s="9">
        <v>12</v>
      </c>
      <c r="I147" s="20">
        <f t="shared" ref="I147" si="25">G147*H147</f>
        <v>12</v>
      </c>
      <c r="J147" s="20" t="s">
        <v>305</v>
      </c>
      <c r="K147" s="60"/>
      <c r="L147" s="60"/>
      <c r="M147" s="154"/>
      <c r="N147" s="128"/>
      <c r="O147" s="13">
        <f>M147*N147</f>
        <v>0</v>
      </c>
      <c r="P147" s="338"/>
      <c r="Q147" s="155"/>
      <c r="R147" s="103"/>
      <c r="S147" s="89"/>
      <c r="T147" s="6"/>
      <c r="U147" s="14"/>
    </row>
    <row r="148" spans="2:21" s="21" customFormat="1" ht="14.25" thickTop="1" thickBot="1" x14ac:dyDescent="0.25">
      <c r="B148" s="55"/>
      <c r="C148" s="104"/>
      <c r="D148" s="63"/>
      <c r="E148" s="19"/>
      <c r="F148" s="241" t="s">
        <v>451</v>
      </c>
      <c r="G148" s="97"/>
      <c r="H148" s="9"/>
      <c r="I148" s="20"/>
      <c r="J148" s="20"/>
      <c r="K148" s="60"/>
      <c r="L148" s="60"/>
      <c r="M148" s="5"/>
      <c r="N148" s="5"/>
      <c r="O148" s="5"/>
      <c r="P148" s="5"/>
      <c r="Q148" s="5"/>
      <c r="R148" s="103"/>
      <c r="S148" s="89"/>
      <c r="T148" s="6"/>
      <c r="U148" s="14"/>
    </row>
    <row r="149" spans="2:21" s="21" customFormat="1" ht="13.5" customHeight="1" thickTop="1" thickBot="1" x14ac:dyDescent="0.25">
      <c r="B149" s="55"/>
      <c r="C149" s="104"/>
      <c r="D149" s="63" t="str">
        <f>_xlfn.CONCAT($D$135,"-",TEXT(COUNT($G$141:G149), "00"))</f>
        <v>A6-05</v>
      </c>
      <c r="E149" s="19"/>
      <c r="F149" s="39" t="s">
        <v>138</v>
      </c>
      <c r="G149" s="97">
        <v>1</v>
      </c>
      <c r="H149" s="9">
        <v>18</v>
      </c>
      <c r="I149" s="20">
        <f t="shared" ref="I149" si="26">G149*H149</f>
        <v>18</v>
      </c>
      <c r="J149" s="20" t="s">
        <v>305</v>
      </c>
      <c r="K149" s="60"/>
      <c r="L149" s="60"/>
      <c r="M149" s="154"/>
      <c r="N149" s="128"/>
      <c r="O149" s="13">
        <f>M149*N149</f>
        <v>0</v>
      </c>
      <c r="P149" s="338"/>
      <c r="Q149" s="155"/>
      <c r="R149" s="103"/>
      <c r="S149" s="89"/>
      <c r="T149" s="6"/>
      <c r="U149" s="14"/>
    </row>
    <row r="150" spans="2:21" s="21" customFormat="1" ht="14.25" thickTop="1" thickBot="1" x14ac:dyDescent="0.25">
      <c r="B150" s="55"/>
      <c r="C150" s="104"/>
      <c r="D150" s="63"/>
      <c r="E150" s="19"/>
      <c r="F150" s="241" t="s">
        <v>139</v>
      </c>
      <c r="G150" s="97"/>
      <c r="H150" s="9"/>
      <c r="I150" s="20"/>
      <c r="J150" s="20"/>
      <c r="K150" s="60"/>
      <c r="L150" s="60"/>
      <c r="M150" s="5"/>
      <c r="N150" s="5"/>
      <c r="O150" s="5"/>
      <c r="P150" s="5"/>
      <c r="Q150" s="5"/>
      <c r="R150" s="103"/>
      <c r="S150" s="89"/>
      <c r="T150" s="6"/>
      <c r="U150" s="14"/>
    </row>
    <row r="151" spans="2:21" ht="13.5" thickTop="1" x14ac:dyDescent="0.2">
      <c r="B151" s="80"/>
      <c r="C151" s="106"/>
      <c r="D151" s="247"/>
      <c r="E151" s="40"/>
      <c r="F151" s="87"/>
      <c r="G151" s="41"/>
      <c r="H151" s="42"/>
      <c r="I151" s="42"/>
      <c r="J151" s="42"/>
      <c r="K151" s="61"/>
      <c r="L151" s="61"/>
      <c r="M151" s="43"/>
      <c r="N151" s="43"/>
      <c r="O151" s="43"/>
      <c r="P151" s="43"/>
      <c r="Q151" s="43"/>
      <c r="R151" s="107"/>
      <c r="S151" s="27"/>
      <c r="U151" s="14"/>
    </row>
    <row r="152" spans="2:21" ht="13.5" customHeight="1" x14ac:dyDescent="0.2">
      <c r="B152" s="80"/>
      <c r="C152" s="81"/>
      <c r="D152" s="37"/>
      <c r="E152" s="24"/>
      <c r="F152" s="55"/>
      <c r="G152" s="25"/>
      <c r="H152" s="36"/>
      <c r="I152" s="36"/>
      <c r="J152" s="36"/>
      <c r="K152" s="88"/>
      <c r="L152" s="88"/>
      <c r="M152" s="27"/>
      <c r="N152" s="27"/>
      <c r="O152" s="27"/>
      <c r="P152" s="27"/>
      <c r="Q152" s="27"/>
      <c r="R152" s="27"/>
      <c r="S152" s="27"/>
      <c r="U152" s="14"/>
    </row>
    <row r="153" spans="2:21" ht="15" customHeight="1" x14ac:dyDescent="0.2">
      <c r="C153" s="7"/>
      <c r="U153" s="14"/>
    </row>
    <row r="154" spans="2:21" s="14" customFormat="1" ht="15" customHeight="1" x14ac:dyDescent="0.2">
      <c r="B154" s="80"/>
      <c r="C154" s="37"/>
      <c r="D154" s="37"/>
      <c r="E154" s="24"/>
      <c r="F154" s="53"/>
      <c r="G154" s="25"/>
      <c r="H154" s="25"/>
      <c r="I154" s="26"/>
      <c r="J154" s="26"/>
      <c r="K154" s="58"/>
      <c r="L154" s="58"/>
      <c r="M154" s="27"/>
      <c r="N154" s="27"/>
      <c r="O154" s="27"/>
      <c r="P154" s="27"/>
      <c r="Q154" s="27"/>
      <c r="R154" s="27"/>
      <c r="S154" s="27"/>
      <c r="T154" s="5"/>
    </row>
    <row r="155" spans="2:21" s="14" customFormat="1" ht="27.75" x14ac:dyDescent="0.2">
      <c r="B155" s="80"/>
      <c r="C155" s="80"/>
      <c r="D155" s="243" t="s">
        <v>73</v>
      </c>
      <c r="E155" s="24"/>
      <c r="F155" s="331" t="s">
        <v>69</v>
      </c>
      <c r="G155" s="331"/>
      <c r="H155" s="331"/>
      <c r="I155" s="331"/>
      <c r="J155" s="331"/>
      <c r="K155" s="331"/>
      <c r="L155" s="331"/>
      <c r="M155" s="331"/>
      <c r="N155" s="331"/>
      <c r="O155" s="331"/>
      <c r="P155" s="331"/>
      <c r="Q155" s="331"/>
      <c r="R155" s="78"/>
      <c r="S155" s="27"/>
      <c r="T155" s="5"/>
    </row>
    <row r="156" spans="2:21" s="14" customFormat="1" ht="15" customHeight="1" x14ac:dyDescent="0.2">
      <c r="B156" s="80"/>
      <c r="C156" s="80"/>
      <c r="D156" s="37"/>
      <c r="E156" s="28"/>
      <c r="F156" s="53"/>
      <c r="G156" s="29"/>
      <c r="H156" s="29"/>
      <c r="I156" s="26"/>
      <c r="J156" s="26"/>
      <c r="K156" s="58"/>
      <c r="L156" s="58"/>
      <c r="M156" s="30"/>
      <c r="N156" s="30"/>
      <c r="O156" s="30"/>
      <c r="P156" s="30"/>
      <c r="Q156" s="30"/>
      <c r="R156" s="30"/>
      <c r="S156" s="27"/>
      <c r="T156" s="5"/>
    </row>
    <row r="157" spans="2:21" ht="15" customHeight="1" x14ac:dyDescent="0.2">
      <c r="B157" s="80"/>
      <c r="C157" s="101"/>
      <c r="D157" s="244"/>
      <c r="E157" s="82"/>
      <c r="F157" s="52"/>
      <c r="G157" s="83"/>
      <c r="H157" s="83"/>
      <c r="I157" s="84"/>
      <c r="J157" s="84"/>
      <c r="K157" s="85"/>
      <c r="L157" s="85"/>
      <c r="M157" s="86"/>
      <c r="N157" s="86"/>
      <c r="O157" s="86"/>
      <c r="P157" s="86"/>
      <c r="Q157" s="86"/>
      <c r="R157" s="102"/>
      <c r="S157" s="27"/>
      <c r="U157" s="14"/>
    </row>
    <row r="158" spans="2:21" ht="15" customHeight="1" x14ac:dyDescent="0.2">
      <c r="B158" s="80"/>
      <c r="C158" s="49"/>
      <c r="D158" s="332" t="s">
        <v>9</v>
      </c>
      <c r="E158" s="332"/>
      <c r="F158" s="332"/>
      <c r="G158" s="332"/>
      <c r="H158" s="332"/>
      <c r="I158" s="332"/>
      <c r="J158" s="293"/>
      <c r="K158" s="62"/>
      <c r="L158" s="62"/>
      <c r="M158" s="333" t="s">
        <v>10</v>
      </c>
      <c r="N158" s="333"/>
      <c r="O158" s="333"/>
      <c r="P158" s="333"/>
      <c r="Q158" s="333"/>
      <c r="R158" s="103"/>
      <c r="S158" s="27"/>
      <c r="U158" s="14"/>
    </row>
    <row r="159" spans="2:21" s="181" customFormat="1" ht="35.25" customHeight="1" x14ac:dyDescent="0.2">
      <c r="B159" s="182"/>
      <c r="C159" s="183"/>
      <c r="D159" s="294" t="s">
        <v>6</v>
      </c>
      <c r="E159" s="295"/>
      <c r="F159" s="296" t="s">
        <v>7</v>
      </c>
      <c r="G159" s="295" t="s">
        <v>0</v>
      </c>
      <c r="H159" s="295" t="s">
        <v>3</v>
      </c>
      <c r="I159" s="295" t="s">
        <v>5</v>
      </c>
      <c r="J159" s="297" t="s">
        <v>304</v>
      </c>
      <c r="K159" s="298"/>
      <c r="L159" s="299"/>
      <c r="M159" s="295" t="s">
        <v>0</v>
      </c>
      <c r="N159" s="295" t="s">
        <v>3</v>
      </c>
      <c r="O159" s="295" t="s">
        <v>5</v>
      </c>
      <c r="P159" s="297" t="s">
        <v>308</v>
      </c>
      <c r="Q159" s="295" t="s">
        <v>4</v>
      </c>
      <c r="R159" s="187"/>
      <c r="S159" s="188"/>
      <c r="T159" s="189"/>
      <c r="U159" s="14"/>
    </row>
    <row r="160" spans="2:21" s="14" customFormat="1" ht="15" customHeight="1" thickBot="1" x14ac:dyDescent="0.25">
      <c r="B160" s="80"/>
      <c r="C160" s="49"/>
      <c r="D160"/>
      <c r="E160" s="16"/>
      <c r="F160" s="54"/>
      <c r="G160" s="15"/>
      <c r="H160" s="15"/>
      <c r="I160" s="17"/>
      <c r="J160" s="17"/>
      <c r="K160" s="59"/>
      <c r="L160" s="59"/>
      <c r="M160" s="18"/>
      <c r="N160" s="18"/>
      <c r="O160" s="18"/>
      <c r="P160" s="18"/>
      <c r="Q160" s="18"/>
      <c r="R160" s="103"/>
      <c r="S160" s="27"/>
      <c r="T160" s="5"/>
    </row>
    <row r="161" spans="2:21" s="32" customFormat="1" ht="14.25" thickTop="1" thickBot="1" x14ac:dyDescent="0.25">
      <c r="B161" s="125"/>
      <c r="C161" s="226"/>
      <c r="D161" s="63" t="str">
        <f>_xlfn.CONCAT($D$155,"-",TEXT(COUNT($G$161:G161), "00"))</f>
        <v>A7-01</v>
      </c>
      <c r="E161" s="35"/>
      <c r="F161" s="169" t="s">
        <v>52</v>
      </c>
      <c r="G161" s="97">
        <v>1</v>
      </c>
      <c r="H161" s="9">
        <v>21</v>
      </c>
      <c r="I161" s="9">
        <f>G161*H161</f>
        <v>21</v>
      </c>
      <c r="J161" s="9" t="s">
        <v>25</v>
      </c>
      <c r="K161" s="57"/>
      <c r="L161" s="57"/>
      <c r="M161" s="154"/>
      <c r="N161" s="128"/>
      <c r="O161" s="13">
        <f>M161*N161</f>
        <v>0</v>
      </c>
      <c r="P161" s="338"/>
      <c r="Q161" s="155"/>
      <c r="R161" s="122"/>
      <c r="S161" s="30"/>
      <c r="T161" s="34"/>
      <c r="U161" s="14"/>
    </row>
    <row r="162" spans="2:21" ht="14.25" thickTop="1" thickBot="1" x14ac:dyDescent="0.25">
      <c r="B162" s="80"/>
      <c r="C162" s="105"/>
      <c r="D162" s="246"/>
      <c r="F162" s="241" t="s">
        <v>71</v>
      </c>
      <c r="G162" s="97"/>
      <c r="H162" s="9"/>
      <c r="Q162" s="98"/>
      <c r="R162" s="103"/>
      <c r="S162" s="27"/>
      <c r="U162" s="14"/>
    </row>
    <row r="163" spans="2:21" s="21" customFormat="1" ht="14.25" thickTop="1" thickBot="1" x14ac:dyDescent="0.25">
      <c r="B163" s="55"/>
      <c r="C163" s="104"/>
      <c r="D163" s="63" t="str">
        <f>_xlfn.CONCAT($D$155,"-",TEXT(COUNT($G$161:G163), "00"))</f>
        <v>A7-02</v>
      </c>
      <c r="E163" s="19"/>
      <c r="F163" s="39" t="s">
        <v>59</v>
      </c>
      <c r="G163" s="97">
        <v>1</v>
      </c>
      <c r="H163" s="9">
        <v>30</v>
      </c>
      <c r="I163" s="20">
        <f>G163*H163</f>
        <v>30</v>
      </c>
      <c r="J163" s="20" t="s">
        <v>25</v>
      </c>
      <c r="K163" s="60"/>
      <c r="L163" s="60"/>
      <c r="M163" s="154"/>
      <c r="N163" s="128"/>
      <c r="O163" s="13">
        <f>M163*N163</f>
        <v>0</v>
      </c>
      <c r="P163" s="338"/>
      <c r="Q163" s="155"/>
      <c r="R163" s="103"/>
      <c r="S163" s="89"/>
      <c r="T163" s="6"/>
      <c r="U163" s="14"/>
    </row>
    <row r="164" spans="2:21" ht="14.25" thickTop="1" thickBot="1" x14ac:dyDescent="0.25">
      <c r="B164" s="80"/>
      <c r="C164" s="105"/>
      <c r="D164" s="246"/>
      <c r="F164" s="241" t="s">
        <v>127</v>
      </c>
      <c r="G164" s="97"/>
      <c r="H164" s="9"/>
      <c r="R164" s="103"/>
      <c r="S164" s="27"/>
      <c r="U164" s="14"/>
    </row>
    <row r="165" spans="2:21" ht="13.5" thickTop="1" x14ac:dyDescent="0.2">
      <c r="B165" s="80"/>
      <c r="C165" s="106"/>
      <c r="D165" s="247"/>
      <c r="E165" s="40"/>
      <c r="F165" s="87"/>
      <c r="G165" s="41"/>
      <c r="H165" s="42"/>
      <c r="I165" s="42"/>
      <c r="J165" s="42"/>
      <c r="K165" s="61"/>
      <c r="L165" s="61"/>
      <c r="M165" s="43"/>
      <c r="N165" s="43"/>
      <c r="O165" s="43"/>
      <c r="P165" s="43"/>
      <c r="Q165" s="43"/>
      <c r="R165" s="107"/>
      <c r="S165" s="27"/>
      <c r="U165" s="14"/>
    </row>
    <row r="166" spans="2:21" ht="13.5" customHeight="1" x14ac:dyDescent="0.2">
      <c r="B166" s="80"/>
      <c r="C166" s="81"/>
      <c r="D166" s="37"/>
      <c r="E166" s="24"/>
      <c r="F166" s="55"/>
      <c r="G166" s="25"/>
      <c r="H166" s="36"/>
      <c r="I166" s="36"/>
      <c r="J166" s="36"/>
      <c r="K166" s="88"/>
      <c r="L166" s="88"/>
      <c r="M166" s="27"/>
      <c r="N166" s="27"/>
      <c r="O166" s="27"/>
      <c r="P166" s="27"/>
      <c r="Q166" s="27"/>
      <c r="R166" s="27"/>
      <c r="S166" s="27"/>
      <c r="U166" s="14"/>
    </row>
    <row r="167" spans="2:21" ht="13.5" customHeight="1" x14ac:dyDescent="0.2">
      <c r="C167" s="7"/>
      <c r="H167" s="9"/>
    </row>
    <row r="168" spans="2:21" s="14" customFormat="1" ht="15" customHeight="1" x14ac:dyDescent="0.2">
      <c r="B168" s="80"/>
      <c r="C168" s="37"/>
      <c r="D168" s="37"/>
      <c r="E168" s="24"/>
      <c r="F168" s="53"/>
      <c r="G168" s="25"/>
      <c r="H168" s="25"/>
      <c r="I168" s="26"/>
      <c r="J168" s="26"/>
      <c r="K168" s="58"/>
      <c r="L168" s="58"/>
      <c r="M168" s="27"/>
      <c r="N168" s="27"/>
      <c r="O168" s="27"/>
      <c r="P168" s="27"/>
      <c r="Q168" s="27"/>
      <c r="R168" s="27"/>
      <c r="S168" s="27"/>
      <c r="T168" s="5"/>
    </row>
    <row r="169" spans="2:21" s="14" customFormat="1" ht="27.75" x14ac:dyDescent="0.2">
      <c r="B169" s="80"/>
      <c r="C169" s="80"/>
      <c r="D169" s="243" t="s">
        <v>74</v>
      </c>
      <c r="E169" s="24"/>
      <c r="F169" s="331" t="s">
        <v>407</v>
      </c>
      <c r="G169" s="331"/>
      <c r="H169" s="331"/>
      <c r="I169" s="331"/>
      <c r="J169" s="331"/>
      <c r="K169" s="331"/>
      <c r="L169" s="331"/>
      <c r="M169" s="331"/>
      <c r="N169" s="331"/>
      <c r="O169" s="331"/>
      <c r="P169" s="331"/>
      <c r="Q169" s="331"/>
      <c r="R169" s="78"/>
      <c r="S169" s="27"/>
      <c r="T169" s="5"/>
    </row>
    <row r="170" spans="2:21" s="14" customFormat="1" ht="15" customHeight="1" x14ac:dyDescent="0.2">
      <c r="B170" s="80"/>
      <c r="C170" s="80"/>
      <c r="D170" s="37"/>
      <c r="E170" s="28"/>
      <c r="F170" s="53"/>
      <c r="G170" s="29"/>
      <c r="H170" s="29"/>
      <c r="I170" s="26"/>
      <c r="J170" s="26"/>
      <c r="K170" s="58"/>
      <c r="L170" s="58"/>
      <c r="M170" s="30"/>
      <c r="N170" s="30"/>
      <c r="O170" s="30"/>
      <c r="P170" s="30"/>
      <c r="Q170" s="30"/>
      <c r="R170" s="30"/>
      <c r="S170" s="27"/>
      <c r="T170" s="5"/>
    </row>
    <row r="171" spans="2:21" ht="15" customHeight="1" x14ac:dyDescent="0.2">
      <c r="B171" s="80"/>
      <c r="C171" s="101"/>
      <c r="D171" s="244"/>
      <c r="E171" s="82"/>
      <c r="F171" s="52"/>
      <c r="G171" s="83"/>
      <c r="H171" s="83"/>
      <c r="I171" s="84"/>
      <c r="J171" s="84"/>
      <c r="K171" s="85"/>
      <c r="L171" s="85"/>
      <c r="M171" s="86"/>
      <c r="N171" s="86"/>
      <c r="O171" s="86"/>
      <c r="P171" s="86"/>
      <c r="Q171" s="86"/>
      <c r="R171" s="102"/>
      <c r="S171" s="27"/>
      <c r="U171" s="14"/>
    </row>
    <row r="172" spans="2:21" ht="15" customHeight="1" x14ac:dyDescent="0.2">
      <c r="B172" s="80"/>
      <c r="C172" s="49"/>
      <c r="D172" s="332" t="s">
        <v>9</v>
      </c>
      <c r="E172" s="332"/>
      <c r="F172" s="332"/>
      <c r="G172" s="332"/>
      <c r="H172" s="332"/>
      <c r="I172" s="332"/>
      <c r="J172" s="293"/>
      <c r="K172" s="62"/>
      <c r="L172" s="62"/>
      <c r="M172" s="333" t="s">
        <v>10</v>
      </c>
      <c r="N172" s="333"/>
      <c r="O172" s="333"/>
      <c r="P172" s="333"/>
      <c r="Q172" s="333"/>
      <c r="R172" s="103"/>
      <c r="S172" s="27"/>
      <c r="U172" s="14"/>
    </row>
    <row r="173" spans="2:21" s="181" customFormat="1" ht="35.25" customHeight="1" x14ac:dyDescent="0.2">
      <c r="B173" s="182"/>
      <c r="C173" s="183"/>
      <c r="D173" s="294" t="s">
        <v>6</v>
      </c>
      <c r="E173" s="295"/>
      <c r="F173" s="296" t="s">
        <v>7</v>
      </c>
      <c r="G173" s="295" t="s">
        <v>0</v>
      </c>
      <c r="H173" s="295" t="s">
        <v>3</v>
      </c>
      <c r="I173" s="295" t="s">
        <v>5</v>
      </c>
      <c r="J173" s="297" t="s">
        <v>304</v>
      </c>
      <c r="K173" s="298"/>
      <c r="L173" s="299"/>
      <c r="M173" s="295" t="s">
        <v>0</v>
      </c>
      <c r="N173" s="295" t="s">
        <v>3</v>
      </c>
      <c r="O173" s="295" t="s">
        <v>5</v>
      </c>
      <c r="P173" s="297" t="s">
        <v>308</v>
      </c>
      <c r="Q173" s="295" t="s">
        <v>4</v>
      </c>
      <c r="R173" s="187"/>
      <c r="S173" s="188"/>
      <c r="T173" s="189"/>
      <c r="U173" s="14"/>
    </row>
    <row r="174" spans="2:21" s="14" customFormat="1" ht="15" customHeight="1" thickBot="1" x14ac:dyDescent="0.25">
      <c r="B174" s="80"/>
      <c r="C174" s="49"/>
      <c r="D174"/>
      <c r="E174" s="16"/>
      <c r="F174" s="54"/>
      <c r="G174" s="15"/>
      <c r="H174" s="15"/>
      <c r="I174" s="17"/>
      <c r="J174" s="17"/>
      <c r="K174" s="59"/>
      <c r="L174" s="59"/>
      <c r="M174" s="18"/>
      <c r="N174" s="18"/>
      <c r="O174" s="18"/>
      <c r="P174" s="18"/>
      <c r="Q174" s="18"/>
      <c r="R174" s="103"/>
      <c r="S174" s="27"/>
      <c r="T174" s="5"/>
    </row>
    <row r="175" spans="2:21" s="32" customFormat="1" ht="14.25" thickTop="1" thickBot="1" x14ac:dyDescent="0.25">
      <c r="B175" s="125"/>
      <c r="C175" s="226"/>
      <c r="D175" s="63" t="str">
        <f>_xlfn.CONCAT($D$169,"-",TEXT(COUNT($G175:G$175), "00"))</f>
        <v>A8-01</v>
      </c>
      <c r="E175" s="35"/>
      <c r="F175" s="169" t="s">
        <v>65</v>
      </c>
      <c r="G175" s="97">
        <v>1</v>
      </c>
      <c r="H175" s="9">
        <v>180</v>
      </c>
      <c r="I175" s="9">
        <f>G175*H175</f>
        <v>180</v>
      </c>
      <c r="J175" s="9" t="s">
        <v>25</v>
      </c>
      <c r="K175" s="57"/>
      <c r="L175" s="57"/>
      <c r="M175" s="154"/>
      <c r="N175" s="128"/>
      <c r="O175" s="13">
        <f>M175*N175</f>
        <v>0</v>
      </c>
      <c r="P175" s="338"/>
      <c r="Q175" s="155"/>
      <c r="R175" s="122"/>
      <c r="S175" s="30"/>
      <c r="T175" s="34"/>
      <c r="U175" s="14"/>
    </row>
    <row r="176" spans="2:21" ht="24" thickTop="1" thickBot="1" x14ac:dyDescent="0.25">
      <c r="B176" s="80"/>
      <c r="C176" s="105"/>
      <c r="D176" s="246"/>
      <c r="F176" s="241" t="s">
        <v>313</v>
      </c>
      <c r="G176" s="97"/>
      <c r="H176" s="9"/>
      <c r="Q176" s="98"/>
      <c r="R176" s="103"/>
      <c r="S176" s="27"/>
      <c r="U176" s="14"/>
    </row>
    <row r="177" spans="2:21" s="21" customFormat="1" ht="14.25" thickTop="1" thickBot="1" x14ac:dyDescent="0.25">
      <c r="B177" s="55"/>
      <c r="C177" s="104"/>
      <c r="D177" s="63" t="str">
        <f>_xlfn.CONCAT($D$169,"-",TEXT(COUNT($G$175:G177), "00"))</f>
        <v>A8-02</v>
      </c>
      <c r="E177" s="19"/>
      <c r="F177" s="39" t="s">
        <v>66</v>
      </c>
      <c r="G177" s="97">
        <v>1</v>
      </c>
      <c r="H177" s="9">
        <v>100</v>
      </c>
      <c r="I177" s="20">
        <f t="shared" ref="I177" si="27">G177*H177</f>
        <v>100</v>
      </c>
      <c r="J177" s="9" t="s">
        <v>25</v>
      </c>
      <c r="K177" s="60"/>
      <c r="L177" s="60"/>
      <c r="M177" s="154"/>
      <c r="N177" s="128"/>
      <c r="O177" s="13">
        <f>M177*N177</f>
        <v>0</v>
      </c>
      <c r="P177" s="338"/>
      <c r="Q177" s="155"/>
      <c r="R177" s="103"/>
      <c r="S177" s="89"/>
      <c r="T177" s="6"/>
      <c r="U177" s="14"/>
    </row>
    <row r="178" spans="2:21" s="21" customFormat="1" ht="144.75" customHeight="1" thickTop="1" thickBot="1" x14ac:dyDescent="0.25">
      <c r="B178" s="55"/>
      <c r="C178" s="104"/>
      <c r="D178" s="63"/>
      <c r="E178" s="19"/>
      <c r="F178" s="241" t="s">
        <v>408</v>
      </c>
      <c r="G178" s="97"/>
      <c r="H178" s="9"/>
      <c r="I178" s="20"/>
      <c r="J178" s="20"/>
      <c r="K178" s="60"/>
      <c r="L178" s="60"/>
      <c r="M178" s="5"/>
      <c r="N178" s="5"/>
      <c r="O178" s="5"/>
      <c r="P178" s="5"/>
      <c r="Q178" s="98"/>
      <c r="R178" s="103"/>
      <c r="S178" s="89"/>
      <c r="T178" s="6"/>
      <c r="U178" s="14"/>
    </row>
    <row r="179" spans="2:21" s="32" customFormat="1" ht="14.25" thickTop="1" thickBot="1" x14ac:dyDescent="0.25">
      <c r="B179" s="125"/>
      <c r="C179" s="226"/>
      <c r="D179" s="63" t="str">
        <f>_xlfn.CONCAT($D$169,"-",TEXT(COUNT($G$175:G179), "00"))</f>
        <v>A8-03</v>
      </c>
      <c r="E179" s="35"/>
      <c r="F179" s="169" t="s">
        <v>307</v>
      </c>
      <c r="G179" s="97">
        <v>1</v>
      </c>
      <c r="H179" s="9">
        <v>196</v>
      </c>
      <c r="I179" s="9">
        <f>G179*H179</f>
        <v>196</v>
      </c>
      <c r="J179" s="9" t="s">
        <v>305</v>
      </c>
      <c r="K179" s="57"/>
      <c r="L179" s="57"/>
      <c r="M179" s="154"/>
      <c r="N179" s="128"/>
      <c r="O179" s="13">
        <f>M179*N179</f>
        <v>0</v>
      </c>
      <c r="P179" s="338"/>
      <c r="Q179" s="155"/>
      <c r="R179" s="122"/>
      <c r="S179" s="30"/>
      <c r="T179" s="34"/>
      <c r="U179" s="14"/>
    </row>
    <row r="180" spans="2:21" ht="14.25" thickTop="1" thickBot="1" x14ac:dyDescent="0.25">
      <c r="B180" s="80"/>
      <c r="C180" s="105"/>
      <c r="D180" s="246"/>
      <c r="F180" s="241" t="s">
        <v>452</v>
      </c>
      <c r="G180" s="97"/>
      <c r="H180" s="9"/>
      <c r="Q180" s="98"/>
      <c r="R180" s="103"/>
      <c r="S180" s="27"/>
      <c r="U180" s="14"/>
    </row>
    <row r="181" spans="2:21" ht="13.5" thickTop="1" x14ac:dyDescent="0.2">
      <c r="B181" s="80"/>
      <c r="C181" s="106"/>
      <c r="D181" s="247"/>
      <c r="E181" s="40"/>
      <c r="F181" s="87"/>
      <c r="G181" s="41"/>
      <c r="H181" s="42"/>
      <c r="I181" s="42"/>
      <c r="J181" s="42"/>
      <c r="K181" s="61"/>
      <c r="L181" s="61"/>
      <c r="M181" s="43"/>
      <c r="N181" s="43"/>
      <c r="O181" s="43"/>
      <c r="P181" s="43"/>
      <c r="Q181" s="43"/>
      <c r="R181" s="107"/>
      <c r="S181" s="27"/>
      <c r="U181" s="14"/>
    </row>
    <row r="182" spans="2:21" ht="13.5" customHeight="1" x14ac:dyDescent="0.2">
      <c r="B182" s="80"/>
      <c r="C182" s="81"/>
      <c r="D182" s="37"/>
      <c r="E182" s="24"/>
      <c r="F182" s="55"/>
      <c r="G182" s="25"/>
      <c r="H182" s="36"/>
      <c r="I182" s="36"/>
      <c r="J182" s="36"/>
      <c r="K182" s="88"/>
      <c r="L182" s="88"/>
      <c r="M182" s="27"/>
      <c r="N182" s="27"/>
      <c r="O182" s="27"/>
      <c r="P182" s="27"/>
      <c r="Q182" s="27"/>
      <c r="R182" s="27"/>
      <c r="S182" s="27"/>
      <c r="U182" s="14"/>
    </row>
    <row r="183" spans="2:21" ht="15" customHeight="1" x14ac:dyDescent="0.2">
      <c r="C183" s="7"/>
      <c r="U183" s="14"/>
    </row>
    <row r="184" spans="2:21" s="14" customFormat="1" ht="15" customHeight="1" x14ac:dyDescent="0.2">
      <c r="B184" s="80"/>
      <c r="C184" s="37"/>
      <c r="D184" s="37"/>
      <c r="E184" s="24"/>
      <c r="F184" s="53"/>
      <c r="G184" s="25"/>
      <c r="H184" s="25"/>
      <c r="I184" s="26"/>
      <c r="J184" s="26"/>
      <c r="K184" s="58"/>
      <c r="L184" s="58"/>
      <c r="M184" s="27"/>
      <c r="N184" s="27"/>
      <c r="O184" s="27"/>
      <c r="P184" s="27"/>
      <c r="Q184" s="27"/>
      <c r="R184" s="27"/>
      <c r="S184" s="27"/>
      <c r="T184" s="5"/>
    </row>
    <row r="185" spans="2:21" s="14" customFormat="1" ht="27.75" x14ac:dyDescent="0.2">
      <c r="B185" s="80"/>
      <c r="C185" s="80"/>
      <c r="D185" s="243" t="s">
        <v>97</v>
      </c>
      <c r="E185" s="24"/>
      <c r="F185" s="331" t="s">
        <v>75</v>
      </c>
      <c r="G185" s="331"/>
      <c r="H185" s="331"/>
      <c r="I185" s="331"/>
      <c r="J185" s="331"/>
      <c r="K185" s="331"/>
      <c r="L185" s="331"/>
      <c r="M185" s="331"/>
      <c r="N185" s="331"/>
      <c r="O185" s="331"/>
      <c r="P185" s="331"/>
      <c r="Q185" s="331"/>
      <c r="R185" s="78"/>
      <c r="S185" s="27"/>
      <c r="T185" s="5"/>
    </row>
    <row r="186" spans="2:21" s="14" customFormat="1" ht="15" customHeight="1" x14ac:dyDescent="0.2">
      <c r="B186" s="80"/>
      <c r="C186" s="80"/>
      <c r="D186" s="37"/>
      <c r="E186" s="28"/>
      <c r="F186" s="53"/>
      <c r="G186" s="29"/>
      <c r="H186" s="29"/>
      <c r="I186" s="26"/>
      <c r="J186" s="26"/>
      <c r="K186" s="58"/>
      <c r="L186" s="58"/>
      <c r="M186" s="30"/>
      <c r="N186" s="30"/>
      <c r="O186" s="30"/>
      <c r="P186" s="30"/>
      <c r="Q186" s="30"/>
      <c r="R186" s="30"/>
      <c r="S186" s="27"/>
      <c r="T186" s="5"/>
    </row>
    <row r="187" spans="2:21" ht="15" customHeight="1" x14ac:dyDescent="0.2">
      <c r="B187" s="80"/>
      <c r="C187" s="101"/>
      <c r="D187" s="244"/>
      <c r="E187" s="82"/>
      <c r="F187" s="52"/>
      <c r="G187" s="83"/>
      <c r="H187" s="83"/>
      <c r="I187" s="84"/>
      <c r="J187" s="84"/>
      <c r="K187" s="85"/>
      <c r="L187" s="85"/>
      <c r="M187" s="86"/>
      <c r="N187" s="86"/>
      <c r="O187" s="86"/>
      <c r="P187" s="86"/>
      <c r="Q187" s="86"/>
      <c r="R187" s="102"/>
      <c r="S187" s="27"/>
      <c r="U187" s="14"/>
    </row>
    <row r="188" spans="2:21" ht="15" customHeight="1" x14ac:dyDescent="0.2">
      <c r="B188" s="80"/>
      <c r="C188" s="49"/>
      <c r="D188" s="332" t="s">
        <v>9</v>
      </c>
      <c r="E188" s="332"/>
      <c r="F188" s="332"/>
      <c r="G188" s="332"/>
      <c r="H188" s="332"/>
      <c r="I188" s="332"/>
      <c r="J188" s="293"/>
      <c r="K188" s="62"/>
      <c r="L188" s="62"/>
      <c r="M188" s="333" t="s">
        <v>10</v>
      </c>
      <c r="N188" s="333"/>
      <c r="O188" s="333"/>
      <c r="P188" s="333"/>
      <c r="Q188" s="333"/>
      <c r="R188" s="103"/>
      <c r="S188" s="27"/>
      <c r="U188" s="14"/>
    </row>
    <row r="189" spans="2:21" s="181" customFormat="1" ht="35.25" customHeight="1" x14ac:dyDescent="0.2">
      <c r="B189" s="182"/>
      <c r="C189" s="183"/>
      <c r="D189" s="294" t="s">
        <v>6</v>
      </c>
      <c r="E189" s="295"/>
      <c r="F189" s="296" t="s">
        <v>7</v>
      </c>
      <c r="G189" s="295" t="s">
        <v>0</v>
      </c>
      <c r="H189" s="295" t="s">
        <v>3</v>
      </c>
      <c r="I189" s="295" t="s">
        <v>5</v>
      </c>
      <c r="J189" s="297" t="s">
        <v>304</v>
      </c>
      <c r="K189" s="298"/>
      <c r="L189" s="299"/>
      <c r="M189" s="295" t="s">
        <v>0</v>
      </c>
      <c r="N189" s="295" t="s">
        <v>3</v>
      </c>
      <c r="O189" s="295" t="s">
        <v>5</v>
      </c>
      <c r="P189" s="297" t="s">
        <v>308</v>
      </c>
      <c r="Q189" s="295" t="s">
        <v>4</v>
      </c>
      <c r="R189" s="187"/>
      <c r="S189" s="188"/>
      <c r="T189" s="189"/>
      <c r="U189" s="14"/>
    </row>
    <row r="190" spans="2:21" s="14" customFormat="1" ht="15" customHeight="1" thickBot="1" x14ac:dyDescent="0.25">
      <c r="B190" s="80"/>
      <c r="C190" s="49"/>
      <c r="D190"/>
      <c r="E190" s="16"/>
      <c r="F190" s="54"/>
      <c r="G190" s="15"/>
      <c r="H190" s="15"/>
      <c r="I190" s="17"/>
      <c r="J190" s="17"/>
      <c r="K190" s="59"/>
      <c r="L190" s="59"/>
      <c r="M190" s="18"/>
      <c r="N190" s="18"/>
      <c r="O190" s="18"/>
      <c r="P190" s="18"/>
      <c r="Q190" s="18"/>
      <c r="R190" s="103"/>
      <c r="S190" s="27"/>
      <c r="T190" s="5"/>
    </row>
    <row r="191" spans="2:21" s="32" customFormat="1" ht="14.25" thickTop="1" thickBot="1" x14ac:dyDescent="0.25">
      <c r="B191" s="125"/>
      <c r="C191" s="226"/>
      <c r="D191" s="63" t="str">
        <f>_xlfn.CONCAT($D$185,"-",TEXT(COUNT($G$191:G191), "00"))</f>
        <v>A9-01</v>
      </c>
      <c r="E191" s="35"/>
      <c r="F191" s="169" t="s">
        <v>76</v>
      </c>
      <c r="G191" s="97">
        <v>2</v>
      </c>
      <c r="H191" s="9">
        <v>35</v>
      </c>
      <c r="I191" s="9">
        <f>G191*H191</f>
        <v>70</v>
      </c>
      <c r="J191" s="9" t="s">
        <v>25</v>
      </c>
      <c r="K191" s="57"/>
      <c r="L191" s="57"/>
      <c r="M191" s="154"/>
      <c r="N191" s="128"/>
      <c r="O191" s="13">
        <f>M191*N191</f>
        <v>0</v>
      </c>
      <c r="P191" s="338"/>
      <c r="Q191" s="155"/>
      <c r="R191" s="122"/>
      <c r="S191" s="30"/>
      <c r="T191" s="34"/>
      <c r="U191" s="14"/>
    </row>
    <row r="192" spans="2:21" ht="35.25" thickTop="1" thickBot="1" x14ac:dyDescent="0.25">
      <c r="B192" s="80"/>
      <c r="C192" s="105"/>
      <c r="D192" s="246"/>
      <c r="F192" s="241" t="s">
        <v>128</v>
      </c>
      <c r="G192" s="97"/>
      <c r="H192" s="9"/>
      <c r="Q192" s="98"/>
      <c r="R192" s="103"/>
      <c r="S192" s="27"/>
      <c r="U192" s="14"/>
    </row>
    <row r="193" spans="2:21" ht="13.5" thickTop="1" x14ac:dyDescent="0.2">
      <c r="B193" s="80"/>
      <c r="C193" s="106"/>
      <c r="D193" s="247"/>
      <c r="E193" s="40"/>
      <c r="F193" s="87"/>
      <c r="G193" s="41"/>
      <c r="H193" s="42"/>
      <c r="I193" s="42"/>
      <c r="J193" s="42"/>
      <c r="K193" s="61"/>
      <c r="L193" s="61"/>
      <c r="M193" s="43"/>
      <c r="N193" s="43"/>
      <c r="O193" s="43"/>
      <c r="P193" s="43"/>
      <c r="Q193" s="43"/>
      <c r="R193" s="107"/>
      <c r="S193" s="27"/>
      <c r="U193" s="14"/>
    </row>
    <row r="194" spans="2:21" ht="13.5" customHeight="1" x14ac:dyDescent="0.2">
      <c r="B194" s="80"/>
      <c r="C194" s="81"/>
      <c r="D194" s="37"/>
      <c r="E194" s="24"/>
      <c r="F194" s="55"/>
      <c r="G194" s="25"/>
      <c r="H194" s="36"/>
      <c r="I194" s="36"/>
      <c r="J194" s="36"/>
      <c r="K194" s="88"/>
      <c r="L194" s="88"/>
      <c r="M194" s="27"/>
      <c r="N194" s="27"/>
      <c r="O194" s="27"/>
      <c r="P194" s="27"/>
      <c r="Q194" s="27"/>
      <c r="R194" s="27"/>
      <c r="S194" s="27"/>
      <c r="U194" s="14"/>
    </row>
    <row r="195" spans="2:21" ht="15" customHeight="1" x14ac:dyDescent="0.2">
      <c r="C195" s="7"/>
      <c r="U195" s="14"/>
    </row>
    <row r="196" spans="2:21" s="14" customFormat="1" ht="15" customHeight="1" x14ac:dyDescent="0.2">
      <c r="B196" s="80"/>
      <c r="C196" s="37"/>
      <c r="D196" s="37"/>
      <c r="E196" s="24"/>
      <c r="F196" s="53"/>
      <c r="G196" s="25"/>
      <c r="H196" s="25"/>
      <c r="I196" s="26"/>
      <c r="J196" s="26"/>
      <c r="K196" s="58"/>
      <c r="L196" s="58"/>
      <c r="M196" s="27"/>
      <c r="N196" s="27"/>
      <c r="O196" s="27"/>
      <c r="P196" s="27"/>
      <c r="Q196" s="27"/>
      <c r="R196" s="27"/>
      <c r="S196" s="27"/>
      <c r="T196" s="5"/>
    </row>
    <row r="197" spans="2:21" s="14" customFormat="1" ht="27.75" x14ac:dyDescent="0.2">
      <c r="B197" s="80"/>
      <c r="C197" s="80"/>
      <c r="D197" s="243" t="s">
        <v>122</v>
      </c>
      <c r="E197" s="24"/>
      <c r="F197" s="331" t="s">
        <v>79</v>
      </c>
      <c r="G197" s="331"/>
      <c r="H197" s="331"/>
      <c r="I197" s="331"/>
      <c r="J197" s="331"/>
      <c r="K197" s="331"/>
      <c r="L197" s="331"/>
      <c r="M197" s="331"/>
      <c r="N197" s="331"/>
      <c r="O197" s="331"/>
      <c r="P197" s="331"/>
      <c r="Q197" s="331"/>
      <c r="R197" s="78"/>
      <c r="S197" s="27"/>
      <c r="T197" s="5"/>
    </row>
    <row r="198" spans="2:21" s="14" customFormat="1" ht="15" customHeight="1" x14ac:dyDescent="0.2">
      <c r="B198" s="80"/>
      <c r="C198" s="80"/>
      <c r="D198" s="37"/>
      <c r="E198" s="28"/>
      <c r="F198" s="53"/>
      <c r="G198" s="29"/>
      <c r="H198" s="29"/>
      <c r="I198" s="26"/>
      <c r="J198" s="26"/>
      <c r="K198" s="58"/>
      <c r="L198" s="58"/>
      <c r="M198" s="30"/>
      <c r="N198" s="30"/>
      <c r="O198" s="30"/>
      <c r="P198" s="30"/>
      <c r="Q198" s="30"/>
      <c r="R198" s="30"/>
      <c r="S198" s="27"/>
      <c r="T198" s="5"/>
    </row>
    <row r="199" spans="2:21" ht="15" customHeight="1" x14ac:dyDescent="0.2">
      <c r="B199" s="80"/>
      <c r="C199" s="101"/>
      <c r="D199" s="244"/>
      <c r="E199" s="82"/>
      <c r="F199" s="52"/>
      <c r="G199" s="83"/>
      <c r="H199" s="83"/>
      <c r="I199" s="84"/>
      <c r="J199" s="84"/>
      <c r="K199" s="85"/>
      <c r="L199" s="85"/>
      <c r="M199" s="86"/>
      <c r="N199" s="86"/>
      <c r="O199" s="86"/>
      <c r="P199" s="86"/>
      <c r="Q199" s="86"/>
      <c r="R199" s="102"/>
      <c r="S199" s="27"/>
      <c r="U199" s="14"/>
    </row>
    <row r="200" spans="2:21" ht="15" customHeight="1" x14ac:dyDescent="0.2">
      <c r="B200" s="80"/>
      <c r="C200" s="49"/>
      <c r="D200" s="332" t="s">
        <v>9</v>
      </c>
      <c r="E200" s="332"/>
      <c r="F200" s="332"/>
      <c r="G200" s="332"/>
      <c r="H200" s="332"/>
      <c r="I200" s="332"/>
      <c r="J200" s="293"/>
      <c r="K200" s="62"/>
      <c r="L200" s="62"/>
      <c r="M200" s="333" t="s">
        <v>10</v>
      </c>
      <c r="N200" s="333"/>
      <c r="O200" s="333"/>
      <c r="P200" s="333"/>
      <c r="Q200" s="333"/>
      <c r="R200" s="103"/>
      <c r="S200" s="27"/>
      <c r="U200" s="14"/>
    </row>
    <row r="201" spans="2:21" s="181" customFormat="1" ht="35.25" customHeight="1" x14ac:dyDescent="0.2">
      <c r="B201" s="182"/>
      <c r="C201" s="183"/>
      <c r="D201" s="294" t="s">
        <v>6</v>
      </c>
      <c r="E201" s="295"/>
      <c r="F201" s="296" t="s">
        <v>7</v>
      </c>
      <c r="G201" s="295" t="s">
        <v>0</v>
      </c>
      <c r="H201" s="295" t="s">
        <v>3</v>
      </c>
      <c r="I201" s="295" t="s">
        <v>5</v>
      </c>
      <c r="J201" s="297" t="s">
        <v>304</v>
      </c>
      <c r="K201" s="298"/>
      <c r="L201" s="299"/>
      <c r="M201" s="295" t="s">
        <v>0</v>
      </c>
      <c r="N201" s="295" t="s">
        <v>3</v>
      </c>
      <c r="O201" s="295" t="s">
        <v>5</v>
      </c>
      <c r="P201" s="297" t="s">
        <v>308</v>
      </c>
      <c r="Q201" s="295" t="s">
        <v>4</v>
      </c>
      <c r="R201" s="187"/>
      <c r="S201" s="188"/>
      <c r="T201" s="189"/>
      <c r="U201" s="14"/>
    </row>
    <row r="202" spans="2:21" s="14" customFormat="1" ht="15" customHeight="1" thickBot="1" x14ac:dyDescent="0.25">
      <c r="B202" s="80"/>
      <c r="C202" s="49"/>
      <c r="D202"/>
      <c r="E202" s="16"/>
      <c r="F202" s="54"/>
      <c r="G202" s="15"/>
      <c r="H202" s="15"/>
      <c r="I202" s="17"/>
      <c r="J202" s="17"/>
      <c r="K202" s="59"/>
      <c r="L202" s="59"/>
      <c r="M202" s="18"/>
      <c r="N202" s="18"/>
      <c r="O202" s="18"/>
      <c r="P202" s="18"/>
      <c r="Q202" s="18"/>
      <c r="R202" s="103"/>
      <c r="S202" s="27"/>
      <c r="T202" s="5"/>
    </row>
    <row r="203" spans="2:21" s="32" customFormat="1" ht="14.25" thickTop="1" thickBot="1" x14ac:dyDescent="0.25">
      <c r="B203" s="125"/>
      <c r="C203" s="226"/>
      <c r="D203" s="63" t="str">
        <f>_xlfn.CONCAT($D$197,"-",TEXT(COUNT($G$203:G203), "00"))</f>
        <v>A10-01</v>
      </c>
      <c r="E203" s="35"/>
      <c r="F203" s="169" t="s">
        <v>72</v>
      </c>
      <c r="G203" s="97">
        <v>1</v>
      </c>
      <c r="H203" s="9">
        <v>50</v>
      </c>
      <c r="I203" s="9">
        <f>G203*H203</f>
        <v>50</v>
      </c>
      <c r="J203" s="9" t="s">
        <v>25</v>
      </c>
      <c r="K203" s="57"/>
      <c r="L203" s="57"/>
      <c r="M203" s="154"/>
      <c r="N203" s="128"/>
      <c r="O203" s="13">
        <f>M203*N203</f>
        <v>0</v>
      </c>
      <c r="P203" s="338"/>
      <c r="Q203" s="155"/>
      <c r="R203" s="122"/>
      <c r="S203" s="30"/>
      <c r="T203" s="34"/>
      <c r="U203" s="14"/>
    </row>
    <row r="204" spans="2:21" ht="14.25" thickTop="1" thickBot="1" x14ac:dyDescent="0.25">
      <c r="B204" s="80"/>
      <c r="C204" s="105"/>
      <c r="D204" s="246"/>
      <c r="F204" s="241" t="s">
        <v>314</v>
      </c>
      <c r="G204" s="97"/>
      <c r="H204" s="9"/>
      <c r="Q204" s="98"/>
      <c r="R204" s="103"/>
      <c r="S204" s="27"/>
      <c r="U204" s="14"/>
    </row>
    <row r="205" spans="2:21" s="21" customFormat="1" ht="14.25" thickTop="1" thickBot="1" x14ac:dyDescent="0.25">
      <c r="B205" s="55"/>
      <c r="C205" s="104"/>
      <c r="D205" s="63" t="str">
        <f>_xlfn.CONCAT($D$197,"-",TEXT(COUNT($G$203:G205), "00"))</f>
        <v>A10-02</v>
      </c>
      <c r="E205" s="19"/>
      <c r="F205" s="39" t="s">
        <v>302</v>
      </c>
      <c r="G205" s="97">
        <v>1</v>
      </c>
      <c r="H205" s="9">
        <v>30</v>
      </c>
      <c r="I205" s="20">
        <f t="shared" ref="I205" si="28">G205*H205</f>
        <v>30</v>
      </c>
      <c r="J205" s="20" t="s">
        <v>25</v>
      </c>
      <c r="K205" s="60"/>
      <c r="L205" s="60"/>
      <c r="M205" s="154"/>
      <c r="N205" s="128"/>
      <c r="O205" s="13">
        <f>M205*N205</f>
        <v>0</v>
      </c>
      <c r="P205" s="338"/>
      <c r="Q205" s="155"/>
      <c r="R205" s="103"/>
      <c r="S205" s="89"/>
      <c r="T205" s="6"/>
      <c r="U205" s="14"/>
    </row>
    <row r="206" spans="2:21" ht="35.25" thickTop="1" thickBot="1" x14ac:dyDescent="0.25">
      <c r="B206" s="80"/>
      <c r="C206" s="105"/>
      <c r="D206" s="246"/>
      <c r="F206" s="241" t="s">
        <v>93</v>
      </c>
      <c r="G206" s="97"/>
      <c r="H206" s="9"/>
      <c r="R206" s="103"/>
      <c r="S206" s="27"/>
      <c r="U206" s="14"/>
    </row>
    <row r="207" spans="2:21" s="21" customFormat="1" ht="14.25" thickTop="1" thickBot="1" x14ac:dyDescent="0.25">
      <c r="B207" s="55"/>
      <c r="C207" s="104"/>
      <c r="D207" s="63" t="str">
        <f>_xlfn.CONCAT($D$197,"-",TEXT(COUNT($G$203:G207), "00"))</f>
        <v>A10-03</v>
      </c>
      <c r="E207" s="19"/>
      <c r="F207" s="39" t="s">
        <v>311</v>
      </c>
      <c r="G207" s="97">
        <v>3</v>
      </c>
      <c r="H207" s="9">
        <v>6</v>
      </c>
      <c r="I207" s="20">
        <f t="shared" ref="I207" si="29">G207*H207</f>
        <v>18</v>
      </c>
      <c r="J207" s="20" t="s">
        <v>25</v>
      </c>
      <c r="K207" s="60"/>
      <c r="L207" s="60"/>
      <c r="M207" s="154"/>
      <c r="N207" s="128"/>
      <c r="O207" s="13">
        <f>M207*N207</f>
        <v>0</v>
      </c>
      <c r="P207" s="338"/>
      <c r="Q207" s="155"/>
      <c r="R207" s="103"/>
      <c r="S207" s="89"/>
      <c r="T207" s="6"/>
      <c r="U207" s="14"/>
    </row>
    <row r="208" spans="2:21" ht="14.25" thickTop="1" thickBot="1" x14ac:dyDescent="0.25">
      <c r="B208" s="80"/>
      <c r="C208" s="105"/>
      <c r="D208" s="246"/>
      <c r="F208" s="241" t="s">
        <v>405</v>
      </c>
      <c r="G208" s="97"/>
      <c r="H208" s="9"/>
      <c r="R208" s="103"/>
      <c r="S208" s="27"/>
      <c r="U208" s="14"/>
    </row>
    <row r="209" spans="2:21" s="21" customFormat="1" ht="14.25" thickTop="1" thickBot="1" x14ac:dyDescent="0.25">
      <c r="B209" s="55"/>
      <c r="C209" s="104"/>
      <c r="D209" s="63" t="str">
        <f>_xlfn.CONCAT($D$197,"-",TEXT(COUNT($G$203:G209), "00"))</f>
        <v>A10-04</v>
      </c>
      <c r="E209" s="19"/>
      <c r="F209" s="39" t="s">
        <v>80</v>
      </c>
      <c r="G209" s="97">
        <v>1</v>
      </c>
      <c r="H209" s="9">
        <v>8</v>
      </c>
      <c r="I209" s="20">
        <f t="shared" ref="I209" si="30">G209*H209</f>
        <v>8</v>
      </c>
      <c r="J209" s="20" t="s">
        <v>25</v>
      </c>
      <c r="K209" s="60"/>
      <c r="L209" s="60"/>
      <c r="M209" s="154"/>
      <c r="N209" s="128"/>
      <c r="O209" s="13">
        <f>M209*N209</f>
        <v>0</v>
      </c>
      <c r="P209" s="338"/>
      <c r="Q209" s="155"/>
      <c r="R209" s="103"/>
      <c r="S209" s="89"/>
      <c r="T209" s="6"/>
      <c r="U209" s="14"/>
    </row>
    <row r="210" spans="2:21" ht="14.25" thickTop="1" thickBot="1" x14ac:dyDescent="0.25">
      <c r="B210" s="80"/>
      <c r="C210" s="105"/>
      <c r="D210" s="246"/>
      <c r="F210" s="241"/>
      <c r="G210" s="97"/>
      <c r="H210" s="9"/>
      <c r="R210" s="103"/>
      <c r="S210" s="27"/>
      <c r="U210" s="14"/>
    </row>
    <row r="211" spans="2:21" s="21" customFormat="1" ht="14.25" thickTop="1" thickBot="1" x14ac:dyDescent="0.25">
      <c r="B211" s="55"/>
      <c r="C211" s="104"/>
      <c r="D211" s="63" t="str">
        <f>_xlfn.CONCAT($D$197,"-",TEXT(COUNT($G$203:G211), "00"))</f>
        <v>A10-05</v>
      </c>
      <c r="E211" s="19"/>
      <c r="F211" s="39" t="s">
        <v>77</v>
      </c>
      <c r="G211" s="97">
        <v>1</v>
      </c>
      <c r="H211" s="9">
        <v>0</v>
      </c>
      <c r="I211" s="20">
        <f t="shared" ref="I211" si="31">G211*H211</f>
        <v>0</v>
      </c>
      <c r="J211" s="20" t="s">
        <v>25</v>
      </c>
      <c r="K211" s="60"/>
      <c r="L211" s="60"/>
      <c r="M211" s="154"/>
      <c r="N211" s="128"/>
      <c r="O211" s="13">
        <f>M211*N211</f>
        <v>0</v>
      </c>
      <c r="P211" s="339"/>
      <c r="Q211" s="155"/>
      <c r="R211" s="103"/>
      <c r="S211" s="89"/>
      <c r="T211" s="6"/>
      <c r="U211" s="14"/>
    </row>
    <row r="212" spans="2:21" ht="14.25" thickTop="1" thickBot="1" x14ac:dyDescent="0.25">
      <c r="B212" s="80"/>
      <c r="C212" s="105"/>
      <c r="D212" s="246"/>
      <c r="F212" s="241" t="s">
        <v>78</v>
      </c>
      <c r="G212" s="97"/>
      <c r="H212" s="9"/>
      <c r="R212" s="103"/>
      <c r="S212" s="27"/>
      <c r="U212" s="14"/>
    </row>
    <row r="213" spans="2:21" ht="13.5" thickTop="1" x14ac:dyDescent="0.2">
      <c r="B213" s="80"/>
      <c r="C213" s="106"/>
      <c r="D213" s="247"/>
      <c r="E213" s="40"/>
      <c r="F213" s="87"/>
      <c r="G213" s="41"/>
      <c r="H213" s="42"/>
      <c r="I213" s="42"/>
      <c r="J213" s="42"/>
      <c r="K213" s="61"/>
      <c r="L213" s="61"/>
      <c r="M213" s="43"/>
      <c r="N213" s="43"/>
      <c r="O213" s="43"/>
      <c r="P213" s="43"/>
      <c r="Q213" s="43"/>
      <c r="R213" s="107"/>
      <c r="S213" s="27"/>
      <c r="U213" s="14"/>
    </row>
    <row r="214" spans="2:21" ht="13.5" customHeight="1" x14ac:dyDescent="0.2">
      <c r="B214" s="80"/>
      <c r="C214" s="81"/>
      <c r="D214" s="37"/>
      <c r="E214" s="24"/>
      <c r="F214" s="55"/>
      <c r="G214" s="25"/>
      <c r="H214" s="36"/>
      <c r="I214" s="36"/>
      <c r="J214" s="36"/>
      <c r="K214" s="88"/>
      <c r="L214" s="88"/>
      <c r="M214" s="27"/>
      <c r="N214" s="27"/>
      <c r="O214" s="27"/>
      <c r="P214" s="27"/>
      <c r="Q214" s="27"/>
      <c r="R214" s="27"/>
      <c r="S214" s="27"/>
      <c r="U214" s="14"/>
    </row>
    <row r="215" spans="2:21" ht="15" customHeight="1" x14ac:dyDescent="0.2">
      <c r="C215" s="7"/>
      <c r="U215" s="14"/>
    </row>
    <row r="216" spans="2:21" ht="15" customHeight="1" x14ac:dyDescent="0.2">
      <c r="B216" s="109"/>
      <c r="C216" s="110"/>
      <c r="D216" s="249"/>
      <c r="E216" s="114"/>
      <c r="F216" s="115"/>
      <c r="G216" s="116"/>
      <c r="H216" s="108"/>
      <c r="I216" s="108"/>
      <c r="J216" s="108"/>
      <c r="K216" s="117"/>
      <c r="L216" s="117"/>
      <c r="M216" s="108"/>
      <c r="N216" s="108"/>
      <c r="O216" s="108"/>
      <c r="P216" s="108"/>
      <c r="Q216" s="108"/>
      <c r="R216" s="108"/>
      <c r="S216" s="108"/>
      <c r="T216" s="23"/>
      <c r="U216" s="14"/>
    </row>
    <row r="217" spans="2:21" ht="27.75" x14ac:dyDescent="0.2">
      <c r="B217" s="109"/>
      <c r="C217" s="110"/>
      <c r="D217" s="250" t="s">
        <v>388</v>
      </c>
      <c r="E217" s="114"/>
      <c r="F217" s="336" t="s">
        <v>42</v>
      </c>
      <c r="G217" s="337"/>
      <c r="H217" s="337"/>
      <c r="I217" s="337"/>
      <c r="J217" s="337"/>
      <c r="K217" s="337"/>
      <c r="L217" s="337"/>
      <c r="M217" s="337"/>
      <c r="N217" s="337"/>
      <c r="O217" s="337"/>
      <c r="P217" s="337"/>
      <c r="Q217" s="337"/>
      <c r="R217" s="108"/>
      <c r="S217" s="108"/>
      <c r="T217" s="23"/>
      <c r="U217" s="14"/>
    </row>
    <row r="218" spans="2:21" ht="15" customHeight="1" x14ac:dyDescent="0.2">
      <c r="B218" s="109"/>
      <c r="C218" s="110"/>
      <c r="D218" s="249"/>
      <c r="E218" s="114"/>
      <c r="F218" s="115"/>
      <c r="G218" s="116"/>
      <c r="H218" s="108"/>
      <c r="I218" s="108"/>
      <c r="J218" s="108"/>
      <c r="K218" s="117"/>
      <c r="L218" s="117"/>
      <c r="M218" s="108"/>
      <c r="N218" s="108"/>
      <c r="O218" s="108"/>
      <c r="P218" s="108"/>
      <c r="Q218" s="108"/>
      <c r="R218" s="108"/>
      <c r="S218" s="108"/>
      <c r="T218" s="23"/>
      <c r="U218" s="14"/>
    </row>
    <row r="219" spans="2:21" ht="15" customHeight="1" x14ac:dyDescent="0.2">
      <c r="B219" s="109"/>
      <c r="C219" s="123"/>
      <c r="D219" s="251"/>
      <c r="E219" s="72"/>
      <c r="F219" s="76"/>
      <c r="G219" s="73"/>
      <c r="H219" s="74"/>
      <c r="I219" s="74"/>
      <c r="J219" s="74"/>
      <c r="K219" s="75"/>
      <c r="L219" s="75"/>
      <c r="M219" s="74"/>
      <c r="N219" s="74"/>
      <c r="O219" s="74"/>
      <c r="P219" s="74"/>
      <c r="Q219" s="74"/>
      <c r="R219" s="124"/>
      <c r="S219" s="108"/>
      <c r="T219" s="23"/>
      <c r="U219" s="14"/>
    </row>
    <row r="220" spans="2:21" ht="15" customHeight="1" x14ac:dyDescent="0.2">
      <c r="B220" s="80"/>
      <c r="C220" s="49"/>
      <c r="D220" s="332" t="s">
        <v>9</v>
      </c>
      <c r="E220" s="332"/>
      <c r="F220" s="332"/>
      <c r="G220" s="332"/>
      <c r="H220" s="332"/>
      <c r="I220" s="332"/>
      <c r="J220" s="293"/>
      <c r="K220" s="62"/>
      <c r="L220" s="62"/>
      <c r="M220" s="333" t="s">
        <v>10</v>
      </c>
      <c r="N220" s="333"/>
      <c r="O220" s="333"/>
      <c r="P220" s="333"/>
      <c r="Q220" s="333"/>
      <c r="R220" s="103"/>
      <c r="S220" s="27"/>
      <c r="U220" s="14"/>
    </row>
    <row r="221" spans="2:21" s="181" customFormat="1" ht="35.25" customHeight="1" x14ac:dyDescent="0.2">
      <c r="B221" s="182"/>
      <c r="C221" s="183"/>
      <c r="D221" s="294" t="s">
        <v>6</v>
      </c>
      <c r="E221" s="295"/>
      <c r="F221" s="296" t="s">
        <v>7</v>
      </c>
      <c r="G221" s="295" t="s">
        <v>0</v>
      </c>
      <c r="H221" s="295" t="s">
        <v>3</v>
      </c>
      <c r="I221" s="295" t="s">
        <v>5</v>
      </c>
      <c r="J221" s="297" t="s">
        <v>304</v>
      </c>
      <c r="K221" s="298"/>
      <c r="L221" s="299"/>
      <c r="M221" s="295" t="s">
        <v>0</v>
      </c>
      <c r="N221" s="295" t="s">
        <v>3</v>
      </c>
      <c r="O221" s="295" t="s">
        <v>5</v>
      </c>
      <c r="P221" s="297" t="s">
        <v>308</v>
      </c>
      <c r="Q221" s="295" t="s">
        <v>4</v>
      </c>
      <c r="R221" s="187"/>
      <c r="S221" s="188"/>
      <c r="T221" s="189"/>
      <c r="U221" s="14"/>
    </row>
    <row r="222" spans="2:21" s="32" customFormat="1" ht="15" customHeight="1" thickBot="1" x14ac:dyDescent="0.25">
      <c r="B222" s="125"/>
      <c r="C222" s="77"/>
      <c r="D222" s="248"/>
      <c r="E222" s="35"/>
      <c r="F222" s="56"/>
      <c r="G222" s="33"/>
      <c r="H222" s="9"/>
      <c r="I222" s="22"/>
      <c r="J222" s="22"/>
      <c r="K222" s="62"/>
      <c r="L222" s="62"/>
      <c r="M222" s="34"/>
      <c r="N222" s="34"/>
      <c r="O222" s="34"/>
      <c r="P222" s="34"/>
      <c r="Q222" s="34"/>
      <c r="R222" s="66"/>
      <c r="S222" s="30"/>
      <c r="T222" s="34"/>
      <c r="U222" s="14"/>
    </row>
    <row r="223" spans="2:21" s="32" customFormat="1" ht="14.25" thickTop="1" thickBot="1" x14ac:dyDescent="0.25">
      <c r="B223" s="125"/>
      <c r="C223" s="168"/>
      <c r="D223" s="63" t="str">
        <f>_xlfn.CONCAT($D$217,"-",TEXT(COUNT($G$223:G223), "00"))</f>
        <v>A11-01</v>
      </c>
      <c r="E223" s="35"/>
      <c r="F223" s="169" t="s">
        <v>92</v>
      </c>
      <c r="G223" s="33">
        <v>1</v>
      </c>
      <c r="H223" s="9" t="s">
        <v>25</v>
      </c>
      <c r="I223" s="9">
        <f>(SUM(I43:I211)/0.8)*0.2</f>
        <v>502.25</v>
      </c>
      <c r="J223" s="9" t="s">
        <v>25</v>
      </c>
      <c r="K223" s="57"/>
      <c r="L223" s="57"/>
      <c r="M223" s="154"/>
      <c r="N223" s="128"/>
      <c r="O223" s="13">
        <f>M223*N223</f>
        <v>0</v>
      </c>
      <c r="P223" s="339"/>
      <c r="Q223" s="170"/>
      <c r="R223" s="122"/>
      <c r="S223" s="30"/>
      <c r="T223" s="34"/>
      <c r="U223" s="14"/>
    </row>
    <row r="224" spans="2:21" ht="24" thickTop="1" thickBot="1" x14ac:dyDescent="0.25">
      <c r="B224" s="109"/>
      <c r="C224" s="111"/>
      <c r="D224" s="253"/>
      <c r="E224" s="10"/>
      <c r="F224" s="241" t="s">
        <v>447</v>
      </c>
      <c r="G224" s="11"/>
      <c r="H224" s="12"/>
      <c r="I224" s="12"/>
      <c r="J224" s="12"/>
      <c r="K224" s="65"/>
      <c r="L224" s="65"/>
      <c r="R224" s="103"/>
      <c r="S224" s="108"/>
      <c r="T224" s="23"/>
      <c r="U224" s="14"/>
    </row>
    <row r="225" spans="2:21" s="32" customFormat="1" ht="14.25" thickTop="1" thickBot="1" x14ac:dyDescent="0.25">
      <c r="B225" s="125"/>
      <c r="C225" s="168"/>
      <c r="D225" s="63" t="str">
        <f>_xlfn.CONCAT($D$217,"-",TEXT(COUNT($G$223:G225), "00"))</f>
        <v>A11-02</v>
      </c>
      <c r="E225" s="35"/>
      <c r="F225" s="169" t="s">
        <v>444</v>
      </c>
      <c r="G225" s="33">
        <v>1</v>
      </c>
      <c r="H225" s="9" t="s">
        <v>25</v>
      </c>
      <c r="I225" s="9">
        <f>(SUM(I43:I211)/0.97)*0.03</f>
        <v>62.134020618556704</v>
      </c>
      <c r="J225" s="9" t="s">
        <v>25</v>
      </c>
      <c r="K225" s="57"/>
      <c r="L225" s="57"/>
      <c r="M225" s="154"/>
      <c r="N225" s="128"/>
      <c r="O225" s="13">
        <f>M225*N225</f>
        <v>0</v>
      </c>
      <c r="P225" s="339"/>
      <c r="Q225" s="170"/>
      <c r="R225" s="122"/>
      <c r="S225" s="30"/>
      <c r="T225" s="34"/>
      <c r="U225" s="14"/>
    </row>
    <row r="226" spans="2:21" s="32" customFormat="1" ht="24" thickTop="1" thickBot="1" x14ac:dyDescent="0.25">
      <c r="B226" s="125"/>
      <c r="C226" s="168"/>
      <c r="D226" s="63"/>
      <c r="E226" s="35"/>
      <c r="F226" s="241" t="s">
        <v>448</v>
      </c>
      <c r="G226" s="33"/>
      <c r="H226" s="9"/>
      <c r="I226" s="9"/>
      <c r="J226" s="9"/>
      <c r="K226" s="57"/>
      <c r="L226" s="57"/>
      <c r="M226" s="5"/>
      <c r="N226" s="5"/>
      <c r="O226" s="5"/>
      <c r="P226" s="5"/>
      <c r="Q226" s="5"/>
      <c r="R226" s="122"/>
      <c r="S226" s="30"/>
      <c r="T226" s="34"/>
      <c r="U226" s="14"/>
    </row>
    <row r="227" spans="2:21" ht="13.5" thickTop="1" x14ac:dyDescent="0.2">
      <c r="B227" s="109"/>
      <c r="C227" s="112"/>
      <c r="D227" s="254"/>
      <c r="E227" s="67"/>
      <c r="F227" s="68"/>
      <c r="G227" s="69"/>
      <c r="H227" s="70"/>
      <c r="I227" s="70"/>
      <c r="J227" s="70"/>
      <c r="K227" s="71"/>
      <c r="L227" s="71"/>
      <c r="M227" s="70"/>
      <c r="N227" s="70"/>
      <c r="O227" s="70"/>
      <c r="P227" s="70"/>
      <c r="Q227" s="70"/>
      <c r="R227" s="113"/>
      <c r="S227" s="108"/>
      <c r="T227" s="23"/>
      <c r="U227" s="14"/>
    </row>
    <row r="228" spans="2:21" ht="15" customHeight="1" x14ac:dyDescent="0.2">
      <c r="B228" s="80"/>
      <c r="C228" s="80"/>
      <c r="D228" s="37"/>
      <c r="E228" s="24"/>
      <c r="F228" s="55"/>
      <c r="G228" s="25"/>
      <c r="H228" s="31"/>
      <c r="I228" s="36"/>
      <c r="J228" s="36"/>
      <c r="K228" s="88"/>
      <c r="L228" s="88"/>
      <c r="M228" s="27"/>
      <c r="N228" s="27"/>
      <c r="O228" s="27"/>
      <c r="P228" s="27"/>
      <c r="Q228" s="27"/>
      <c r="R228" s="27"/>
      <c r="S228" s="27"/>
      <c r="U228" s="14"/>
    </row>
    <row r="229" spans="2:21" ht="15" customHeight="1" x14ac:dyDescent="0.2">
      <c r="F229" s="265"/>
      <c r="U229" s="14"/>
    </row>
    <row r="230" spans="2:21" ht="15" customHeight="1" x14ac:dyDescent="0.2">
      <c r="B230" s="109"/>
      <c r="C230" s="110"/>
      <c r="D230" s="249"/>
      <c r="E230" s="114"/>
      <c r="F230" s="115"/>
      <c r="G230" s="116"/>
      <c r="H230" s="108"/>
      <c r="I230" s="108"/>
      <c r="J230" s="108"/>
      <c r="K230" s="117"/>
      <c r="L230" s="117"/>
      <c r="M230" s="108"/>
      <c r="N230" s="108"/>
      <c r="O230" s="108"/>
      <c r="P230" s="108"/>
      <c r="Q230" s="108"/>
      <c r="R230" s="108"/>
      <c r="S230" s="108"/>
      <c r="T230" s="23"/>
      <c r="U230" s="14"/>
    </row>
    <row r="231" spans="2:21" ht="27.75" x14ac:dyDescent="0.2">
      <c r="B231" s="109"/>
      <c r="C231" s="110"/>
      <c r="D231" s="250" t="s">
        <v>400</v>
      </c>
      <c r="E231" s="114"/>
      <c r="F231" s="336" t="s">
        <v>390</v>
      </c>
      <c r="G231" s="337"/>
      <c r="H231" s="337"/>
      <c r="I231" s="337"/>
      <c r="J231" s="337"/>
      <c r="K231" s="337"/>
      <c r="L231" s="337"/>
      <c r="M231" s="337"/>
      <c r="N231" s="337"/>
      <c r="O231" s="337"/>
      <c r="P231" s="337"/>
      <c r="Q231" s="337"/>
      <c r="R231" s="108"/>
      <c r="S231" s="108"/>
      <c r="T231" s="23"/>
      <c r="U231" s="14"/>
    </row>
    <row r="232" spans="2:21" ht="15" customHeight="1" x14ac:dyDescent="0.2">
      <c r="B232" s="109"/>
      <c r="C232" s="110"/>
      <c r="D232" s="249"/>
      <c r="E232" s="114"/>
      <c r="F232" s="115"/>
      <c r="G232" s="116"/>
      <c r="H232" s="108"/>
      <c r="I232" s="108"/>
      <c r="J232" s="108"/>
      <c r="K232" s="117"/>
      <c r="L232" s="117"/>
      <c r="M232" s="108"/>
      <c r="N232" s="108"/>
      <c r="O232" s="108"/>
      <c r="P232" s="108"/>
      <c r="Q232" s="108"/>
      <c r="R232" s="108"/>
      <c r="S232" s="108"/>
      <c r="T232" s="23"/>
      <c r="U232" s="14"/>
    </row>
    <row r="233" spans="2:21" ht="15" customHeight="1" x14ac:dyDescent="0.2">
      <c r="B233" s="109"/>
      <c r="C233" s="123"/>
      <c r="D233" s="251"/>
      <c r="E233" s="72"/>
      <c r="F233" s="76"/>
      <c r="G233" s="73"/>
      <c r="H233" s="74"/>
      <c r="I233" s="74"/>
      <c r="J233" s="74"/>
      <c r="K233" s="75"/>
      <c r="L233" s="75"/>
      <c r="M233" s="74"/>
      <c r="N233" s="74"/>
      <c r="O233" s="74"/>
      <c r="P233" s="74"/>
      <c r="Q233" s="74"/>
      <c r="R233" s="124"/>
      <c r="S233" s="108"/>
      <c r="T233" s="23"/>
      <c r="U233" s="14"/>
    </row>
    <row r="234" spans="2:21" ht="15" customHeight="1" x14ac:dyDescent="0.2">
      <c r="B234" s="80"/>
      <c r="C234" s="49"/>
      <c r="D234" s="332" t="s">
        <v>9</v>
      </c>
      <c r="E234" s="332"/>
      <c r="F234" s="332"/>
      <c r="G234" s="332"/>
      <c r="H234" s="332"/>
      <c r="I234" s="332"/>
      <c r="J234" s="293"/>
      <c r="K234" s="62"/>
      <c r="L234" s="62"/>
      <c r="M234" s="333" t="s">
        <v>10</v>
      </c>
      <c r="N234" s="333"/>
      <c r="O234" s="333"/>
      <c r="P234" s="333"/>
      <c r="Q234" s="333"/>
      <c r="R234" s="103"/>
      <c r="S234" s="27"/>
      <c r="U234" s="14"/>
    </row>
    <row r="235" spans="2:21" s="181" customFormat="1" ht="35.25" customHeight="1" x14ac:dyDescent="0.2">
      <c r="B235" s="182"/>
      <c r="C235" s="183"/>
      <c r="D235" s="294" t="s">
        <v>6</v>
      </c>
      <c r="E235" s="295"/>
      <c r="F235" s="296" t="s">
        <v>7</v>
      </c>
      <c r="G235" s="295" t="s">
        <v>0</v>
      </c>
      <c r="H235" s="295" t="s">
        <v>3</v>
      </c>
      <c r="I235" s="295" t="s">
        <v>5</v>
      </c>
      <c r="J235" s="297" t="s">
        <v>304</v>
      </c>
      <c r="K235" s="298"/>
      <c r="L235" s="299"/>
      <c r="M235" s="295" t="s">
        <v>0</v>
      </c>
      <c r="N235" s="295" t="s">
        <v>3</v>
      </c>
      <c r="O235" s="295" t="s">
        <v>5</v>
      </c>
      <c r="P235" s="297" t="s">
        <v>308</v>
      </c>
      <c r="Q235" s="295" t="s">
        <v>4</v>
      </c>
      <c r="R235" s="187"/>
      <c r="S235" s="188"/>
      <c r="T235" s="189"/>
      <c r="U235" s="14"/>
    </row>
    <row r="236" spans="2:21" s="32" customFormat="1" ht="15" customHeight="1" thickBot="1" x14ac:dyDescent="0.25">
      <c r="B236" s="125"/>
      <c r="C236" s="77"/>
      <c r="D236" s="248"/>
      <c r="E236" s="35"/>
      <c r="F236" s="56"/>
      <c r="G236" s="33"/>
      <c r="H236" s="9"/>
      <c r="I236" s="22"/>
      <c r="J236" s="22"/>
      <c r="K236" s="62"/>
      <c r="L236" s="62"/>
      <c r="M236" s="34"/>
      <c r="N236" s="34"/>
      <c r="O236" s="34"/>
      <c r="P236" s="34"/>
      <c r="Q236" s="34"/>
      <c r="R236" s="66"/>
      <c r="S236" s="30"/>
      <c r="T236" s="34"/>
      <c r="U236" s="14"/>
    </row>
    <row r="237" spans="2:21" s="32" customFormat="1" ht="14.25" thickTop="1" thickBot="1" x14ac:dyDescent="0.25">
      <c r="B237" s="125"/>
      <c r="C237" s="168"/>
      <c r="D237" s="63" t="str">
        <f>_xlfn.CONCAT($D$231,"-",TEXT(COUNT($G$237:G237), "00"))</f>
        <v>A12-01</v>
      </c>
      <c r="E237" s="35"/>
      <c r="F237" s="304" t="s">
        <v>389</v>
      </c>
      <c r="G237" s="33">
        <v>1</v>
      </c>
      <c r="H237" s="290"/>
      <c r="I237" s="290"/>
      <c r="J237" s="9" t="s">
        <v>25</v>
      </c>
      <c r="K237" s="57"/>
      <c r="L237" s="57"/>
      <c r="M237" s="154"/>
      <c r="N237" s="128"/>
      <c r="O237" s="13">
        <f>M237*N237</f>
        <v>0</v>
      </c>
      <c r="P237" s="338"/>
      <c r="Q237" s="170"/>
      <c r="R237" s="122"/>
      <c r="S237" s="30"/>
      <c r="T237" s="34"/>
      <c r="U237" s="14"/>
    </row>
    <row r="238" spans="2:21" ht="14.25" thickTop="1" thickBot="1" x14ac:dyDescent="0.25">
      <c r="B238" s="109"/>
      <c r="C238" s="111"/>
      <c r="D238" s="253"/>
      <c r="E238" s="10"/>
      <c r="F238" s="305" t="s">
        <v>153</v>
      </c>
      <c r="G238" s="11"/>
      <c r="H238"/>
      <c r="I238"/>
      <c r="J238" s="12"/>
      <c r="K238" s="65"/>
      <c r="L238" s="65"/>
      <c r="R238" s="103"/>
      <c r="S238" s="108"/>
      <c r="T238" s="23"/>
      <c r="U238" s="14"/>
    </row>
    <row r="239" spans="2:21" s="32" customFormat="1" ht="14.25" thickTop="1" thickBot="1" x14ac:dyDescent="0.25">
      <c r="B239" s="125"/>
      <c r="C239" s="168"/>
      <c r="D239" s="63" t="str">
        <f>_xlfn.CONCAT($D$231,"-",TEXT(COUNT($G$237:G239), "00"))</f>
        <v>A12-02</v>
      </c>
      <c r="E239" s="35"/>
      <c r="F239" s="304" t="s">
        <v>389</v>
      </c>
      <c r="G239" s="33">
        <v>1</v>
      </c>
      <c r="H239" s="290"/>
      <c r="I239" s="290"/>
      <c r="J239" s="9" t="s">
        <v>25</v>
      </c>
      <c r="K239" s="57"/>
      <c r="L239" s="57"/>
      <c r="M239" s="154"/>
      <c r="N239" s="128"/>
      <c r="O239" s="13">
        <f>M239*N239</f>
        <v>0</v>
      </c>
      <c r="P239" s="338"/>
      <c r="Q239" s="170"/>
      <c r="R239" s="122"/>
      <c r="S239" s="30"/>
      <c r="T239" s="34"/>
      <c r="U239" s="14"/>
    </row>
    <row r="240" spans="2:21" ht="14.25" thickTop="1" thickBot="1" x14ac:dyDescent="0.25">
      <c r="B240" s="109"/>
      <c r="C240" s="111"/>
      <c r="D240" s="253"/>
      <c r="E240" s="10"/>
      <c r="F240" s="305" t="s">
        <v>153</v>
      </c>
      <c r="G240" s="11"/>
      <c r="H240"/>
      <c r="I240"/>
      <c r="J240" s="12"/>
      <c r="K240" s="65"/>
      <c r="L240" s="65"/>
      <c r="R240" s="103"/>
      <c r="S240" s="108"/>
      <c r="T240" s="23"/>
      <c r="U240" s="14"/>
    </row>
    <row r="241" spans="2:21" s="32" customFormat="1" ht="14.25" thickTop="1" thickBot="1" x14ac:dyDescent="0.25">
      <c r="B241" s="125"/>
      <c r="C241" s="168"/>
      <c r="D241" s="63" t="str">
        <f>_xlfn.CONCAT($D$231,"-",TEXT(COUNT($G$237:G241), "00"))</f>
        <v>A12-03</v>
      </c>
      <c r="E241" s="35"/>
      <c r="F241" s="304" t="s">
        <v>389</v>
      </c>
      <c r="G241" s="33">
        <v>1</v>
      </c>
      <c r="H241" s="290"/>
      <c r="I241" s="290"/>
      <c r="J241" s="9" t="s">
        <v>25</v>
      </c>
      <c r="K241" s="57"/>
      <c r="L241" s="57"/>
      <c r="M241" s="154"/>
      <c r="N241" s="128"/>
      <c r="O241" s="13">
        <f>M241*N241</f>
        <v>0</v>
      </c>
      <c r="P241" s="338"/>
      <c r="Q241" s="170"/>
      <c r="R241" s="122"/>
      <c r="S241" s="30"/>
      <c r="T241" s="34"/>
      <c r="U241" s="14"/>
    </row>
    <row r="242" spans="2:21" ht="14.25" thickTop="1" thickBot="1" x14ac:dyDescent="0.25">
      <c r="B242" s="109"/>
      <c r="C242" s="111"/>
      <c r="D242" s="253"/>
      <c r="E242" s="10"/>
      <c r="F242" s="305" t="s">
        <v>153</v>
      </c>
      <c r="G242" s="11"/>
      <c r="H242" s="12"/>
      <c r="I242" s="12"/>
      <c r="J242" s="12"/>
      <c r="K242" s="65"/>
      <c r="L242" s="65"/>
      <c r="R242" s="103"/>
      <c r="S242" s="108"/>
      <c r="T242" s="23"/>
      <c r="U242" s="14"/>
    </row>
    <row r="243" spans="2:21" s="32" customFormat="1" ht="14.25" thickTop="1" thickBot="1" x14ac:dyDescent="0.25">
      <c r="B243" s="125"/>
      <c r="C243" s="168"/>
      <c r="D243" s="63" t="str">
        <f>_xlfn.CONCAT($D$231,"-",TEXT(COUNT($G$237:G243), "00"))</f>
        <v>A12-04</v>
      </c>
      <c r="E243" s="35"/>
      <c r="F243" s="304" t="s">
        <v>389</v>
      </c>
      <c r="G243" s="33">
        <v>1</v>
      </c>
      <c r="H243" s="290"/>
      <c r="I243" s="290"/>
      <c r="J243" s="9" t="s">
        <v>25</v>
      </c>
      <c r="K243" s="57"/>
      <c r="L243" s="57"/>
      <c r="M243" s="154"/>
      <c r="N243" s="128"/>
      <c r="O243" s="13">
        <f>M243*N243</f>
        <v>0</v>
      </c>
      <c r="P243" s="338"/>
      <c r="Q243" s="170"/>
      <c r="R243" s="122"/>
      <c r="S243" s="30"/>
      <c r="T243" s="34"/>
      <c r="U243" s="14"/>
    </row>
    <row r="244" spans="2:21" ht="14.25" thickTop="1" thickBot="1" x14ac:dyDescent="0.25">
      <c r="B244" s="109"/>
      <c r="C244" s="111"/>
      <c r="D244" s="253"/>
      <c r="E244" s="10"/>
      <c r="F244" s="305" t="s">
        <v>153</v>
      </c>
      <c r="G244" s="11"/>
      <c r="H244" s="12"/>
      <c r="I244" s="12"/>
      <c r="J244" s="12"/>
      <c r="K244" s="65"/>
      <c r="L244" s="65"/>
      <c r="R244" s="103"/>
      <c r="S244" s="108"/>
      <c r="T244" s="23"/>
      <c r="U244" s="14"/>
    </row>
    <row r="245" spans="2:21" s="32" customFormat="1" ht="14.25" thickTop="1" thickBot="1" x14ac:dyDescent="0.25">
      <c r="B245" s="125"/>
      <c r="C245" s="168"/>
      <c r="D245" s="63" t="str">
        <f>_xlfn.CONCAT($D$231,"-",TEXT(COUNT($G$237:G245), "00"))</f>
        <v>A12-05</v>
      </c>
      <c r="E245" s="35"/>
      <c r="F245" s="304" t="s">
        <v>389</v>
      </c>
      <c r="G245" s="33">
        <v>1</v>
      </c>
      <c r="H245" s="290"/>
      <c r="I245" s="290"/>
      <c r="J245" s="9" t="s">
        <v>25</v>
      </c>
      <c r="K245" s="57"/>
      <c r="L245" s="57"/>
      <c r="M245" s="154"/>
      <c r="N245" s="128"/>
      <c r="O245" s="13">
        <f>M245*N245</f>
        <v>0</v>
      </c>
      <c r="P245" s="338"/>
      <c r="Q245" s="170"/>
      <c r="R245" s="122"/>
      <c r="S245" s="30"/>
      <c r="T245" s="34"/>
      <c r="U245" s="14"/>
    </row>
    <row r="246" spans="2:21" ht="14.25" thickTop="1" thickBot="1" x14ac:dyDescent="0.25">
      <c r="B246" s="109"/>
      <c r="C246" s="111"/>
      <c r="D246" s="253"/>
      <c r="E246" s="10"/>
      <c r="F246" s="305" t="s">
        <v>153</v>
      </c>
      <c r="G246" s="11"/>
      <c r="H246" s="12"/>
      <c r="I246" s="12"/>
      <c r="J246" s="12"/>
      <c r="K246" s="65"/>
      <c r="L246" s="65"/>
      <c r="R246" s="103"/>
      <c r="S246" s="108"/>
      <c r="T246" s="23"/>
      <c r="U246" s="14"/>
    </row>
    <row r="247" spans="2:21" s="32" customFormat="1" ht="14.25" thickTop="1" thickBot="1" x14ac:dyDescent="0.25">
      <c r="B247" s="125"/>
      <c r="C247" s="168"/>
      <c r="D247" s="63" t="str">
        <f>_xlfn.CONCAT($D$231,"-",TEXT(COUNT($G$237:G247), "00"))</f>
        <v>A12-06</v>
      </c>
      <c r="E247" s="35"/>
      <c r="F247" s="304" t="s">
        <v>389</v>
      </c>
      <c r="G247" s="33">
        <v>1</v>
      </c>
      <c r="H247" s="290"/>
      <c r="I247" s="290"/>
      <c r="J247" s="9" t="s">
        <v>25</v>
      </c>
      <c r="K247" s="57"/>
      <c r="L247" s="57"/>
      <c r="M247" s="154"/>
      <c r="N247" s="128"/>
      <c r="O247" s="13">
        <f>M247*N247</f>
        <v>0</v>
      </c>
      <c r="P247" s="338"/>
      <c r="Q247" s="170"/>
      <c r="R247" s="122"/>
      <c r="S247" s="30"/>
      <c r="T247" s="34"/>
      <c r="U247" s="14"/>
    </row>
    <row r="248" spans="2:21" ht="14.25" thickTop="1" thickBot="1" x14ac:dyDescent="0.25">
      <c r="B248" s="109"/>
      <c r="C248" s="111"/>
      <c r="D248" s="253"/>
      <c r="E248" s="10"/>
      <c r="F248" s="305" t="s">
        <v>153</v>
      </c>
      <c r="G248" s="11"/>
      <c r="H248" s="12"/>
      <c r="I248" s="12"/>
      <c r="J248" s="12"/>
      <c r="K248" s="65"/>
      <c r="L248" s="65"/>
      <c r="R248" s="103"/>
      <c r="S248" s="108"/>
      <c r="T248" s="23"/>
      <c r="U248" s="14"/>
    </row>
    <row r="249" spans="2:21" ht="13.5" thickTop="1" x14ac:dyDescent="0.2">
      <c r="B249" s="109"/>
      <c r="C249" s="112"/>
      <c r="D249" s="254"/>
      <c r="E249" s="67"/>
      <c r="F249" s="68"/>
      <c r="G249" s="69"/>
      <c r="H249" s="70"/>
      <c r="I249" s="70"/>
      <c r="J249" s="70"/>
      <c r="K249" s="71"/>
      <c r="L249" s="71"/>
      <c r="M249" s="70"/>
      <c r="N249" s="70"/>
      <c r="O249" s="70"/>
      <c r="P249" s="70"/>
      <c r="Q249" s="70"/>
      <c r="R249" s="113"/>
      <c r="S249" s="108"/>
      <c r="T249" s="23"/>
      <c r="U249" s="14"/>
    </row>
    <row r="250" spans="2:21" ht="15" customHeight="1" x14ac:dyDescent="0.2">
      <c r="B250" s="80"/>
      <c r="C250" s="80"/>
      <c r="D250" s="37"/>
      <c r="E250" s="24"/>
      <c r="F250" s="55"/>
      <c r="G250" s="25"/>
      <c r="H250" s="31"/>
      <c r="I250" s="36"/>
      <c r="J250" s="36"/>
      <c r="K250" s="88"/>
      <c r="L250" s="88"/>
      <c r="M250" s="27"/>
      <c r="N250" s="27"/>
      <c r="O250" s="27"/>
      <c r="P250" s="27"/>
      <c r="Q250" s="27"/>
      <c r="R250" s="27"/>
      <c r="S250" s="27"/>
      <c r="U250" s="14"/>
    </row>
  </sheetData>
  <sheetProtection algorithmName="SHA-512" hashValue="/w2zpMwsAqsc9egT/88OgE3Fv2EPdXvPon9iLwjz51DqUou9G1hlGZ69AItmYfpiyjyYjjtEA1/9gBmW/itF7Q==" saltValue="SgYqFrN9IBRqeju+pcBjOg==" spinCount="100000" sheet="1" objects="1" scenarios="1"/>
  <mergeCells count="38">
    <mergeCell ref="M234:Q234"/>
    <mergeCell ref="F231:Q231"/>
    <mergeCell ref="D234:I234"/>
    <mergeCell ref="F65:Q65"/>
    <mergeCell ref="D68:I68"/>
    <mergeCell ref="M68:Q68"/>
    <mergeCell ref="M158:Q158"/>
    <mergeCell ref="F155:Q155"/>
    <mergeCell ref="F197:Q197"/>
    <mergeCell ref="D200:I200"/>
    <mergeCell ref="M200:Q200"/>
    <mergeCell ref="F83:Q83"/>
    <mergeCell ref="D86:I86"/>
    <mergeCell ref="M86:Q86"/>
    <mergeCell ref="D188:I188"/>
    <mergeCell ref="M188:Q188"/>
    <mergeCell ref="G6:I6"/>
    <mergeCell ref="G7:I7"/>
    <mergeCell ref="F11:Q11"/>
    <mergeCell ref="M220:Q220"/>
    <mergeCell ref="D14:I14"/>
    <mergeCell ref="M14:Q14"/>
    <mergeCell ref="F217:Q217"/>
    <mergeCell ref="D220:I220"/>
    <mergeCell ref="F37:Q37"/>
    <mergeCell ref="D40:I40"/>
    <mergeCell ref="M40:Q40"/>
    <mergeCell ref="F185:Q185"/>
    <mergeCell ref="F135:Q135"/>
    <mergeCell ref="D138:I138"/>
    <mergeCell ref="M138:Q138"/>
    <mergeCell ref="D158:I158"/>
    <mergeCell ref="F169:Q169"/>
    <mergeCell ref="D172:I172"/>
    <mergeCell ref="M172:Q172"/>
    <mergeCell ref="F117:Q117"/>
    <mergeCell ref="D120:I120"/>
    <mergeCell ref="M120:Q120"/>
  </mergeCells>
  <pageMargins left="0.7" right="0.7" top="0.75" bottom="0.75" header="0.3" footer="0.3"/>
  <pageSetup paperSize="9" scale="40" fitToHeight="0" orientation="portrait" r:id="rId1"/>
  <headerFooter>
    <oddHeader>&amp;L&amp;"Roboto Condensed Light,Običajno"&amp;9 15. 04. 2022&amp;R&amp;"Roboto Condensed Light,Običajno"Uskladitveni sestanek za novogradnjo OŠ Brdo</oddHeader>
  </headerFooter>
  <rowBreaks count="2" manualBreakCount="2">
    <brk id="62" max="16383" man="1"/>
    <brk id="15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01944D-64BD-4135-8159-26F328948AC4}">
  <sheetPr>
    <tabColor theme="4"/>
    <pageSetUpPr fitToPage="1"/>
  </sheetPr>
  <dimension ref="B3:AB86"/>
  <sheetViews>
    <sheetView showGridLines="0" zoomScaleNormal="100" zoomScaleSheetLayoutView="85" zoomScalePageLayoutView="115" workbookViewId="0">
      <selection activeCell="O38" sqref="O38"/>
    </sheetView>
  </sheetViews>
  <sheetFormatPr defaultColWidth="9.140625" defaultRowHeight="15" customHeight="1" x14ac:dyDescent="0.2"/>
  <cols>
    <col min="1" max="1" width="5.7109375" style="3" customWidth="1"/>
    <col min="2" max="2" width="2.28515625" style="3" customWidth="1"/>
    <col min="3" max="3" width="2.7109375" style="3" customWidth="1"/>
    <col min="4" max="4" width="10" style="248" customWidth="1"/>
    <col min="5" max="5" width="1.85546875" style="2" customWidth="1"/>
    <col min="6" max="6" width="56.28515625" style="21" customWidth="1"/>
    <col min="7" max="7" width="5.42578125" style="4" customWidth="1"/>
    <col min="8" max="8" width="10.140625" style="8" bestFit="1" customWidth="1"/>
    <col min="9" max="10" width="9.140625" style="9" customWidth="1"/>
    <col min="11" max="12" width="2" style="57" customWidth="1"/>
    <col min="13" max="16" width="9.140625" style="5" customWidth="1"/>
    <col min="17" max="17" width="43.7109375" style="5" customWidth="1"/>
    <col min="18" max="19" width="2.7109375" style="5" customWidth="1"/>
    <col min="20" max="20" width="3.7109375" style="5" customWidth="1"/>
    <col min="21" max="21" width="2.28515625" style="3" hidden="1" customWidth="1"/>
    <col min="22" max="22" width="2.7109375" style="3" hidden="1" customWidth="1"/>
    <col min="23" max="23" width="0" style="9" hidden="1" customWidth="1"/>
    <col min="24" max="24" width="9.140625" style="9" hidden="1" customWidth="1"/>
    <col min="25" max="25" width="58.5703125" style="9" hidden="1" customWidth="1"/>
    <col min="26" max="27" width="2.7109375" style="5" hidden="1" customWidth="1"/>
    <col min="28" max="16384" width="9.140625" style="3"/>
  </cols>
  <sheetData>
    <row r="3" spans="2:28" s="79" customFormat="1" ht="15" customHeight="1" x14ac:dyDescent="0.2">
      <c r="B3" s="92"/>
      <c r="C3" s="92"/>
      <c r="D3" s="242"/>
      <c r="E3" s="91"/>
      <c r="F3" s="92"/>
      <c r="G3" s="118"/>
      <c r="H3" s="93"/>
      <c r="I3" s="93"/>
      <c r="J3" s="93"/>
      <c r="K3" s="94"/>
      <c r="L3" s="94"/>
      <c r="M3" s="95"/>
      <c r="N3" s="95"/>
      <c r="O3" s="95"/>
      <c r="P3" s="95"/>
      <c r="Q3" s="95"/>
      <c r="R3" s="95"/>
      <c r="S3" s="95"/>
      <c r="T3" s="259"/>
      <c r="U3" s="92"/>
      <c r="V3" s="92"/>
      <c r="W3" s="93"/>
      <c r="X3" s="93"/>
      <c r="Y3" s="93"/>
      <c r="Z3" s="95"/>
      <c r="AA3" s="95"/>
    </row>
    <row r="4" spans="2:28" ht="27.75" customHeight="1" x14ac:dyDescent="0.2">
      <c r="B4" s="100"/>
      <c r="C4" s="100"/>
      <c r="D4" s="165" t="s">
        <v>417</v>
      </c>
      <c r="E4" s="165"/>
      <c r="F4" s="165"/>
      <c r="G4" s="256"/>
      <c r="H4" s="93"/>
      <c r="I4" s="93"/>
      <c r="J4" s="93"/>
      <c r="K4" s="94"/>
      <c r="L4" s="94"/>
      <c r="M4" s="96"/>
      <c r="N4" s="96"/>
      <c r="O4" s="96"/>
      <c r="P4" s="96"/>
      <c r="Q4" s="96"/>
      <c r="R4" s="96"/>
      <c r="S4" s="95"/>
      <c r="T4" s="259"/>
      <c r="U4" s="92"/>
      <c r="V4" s="100"/>
      <c r="W4" s="93"/>
      <c r="X4" s="93"/>
      <c r="Y4" s="93"/>
      <c r="Z4" s="96"/>
      <c r="AA4" s="96"/>
    </row>
    <row r="5" spans="2:28" ht="3" customHeight="1" x14ac:dyDescent="0.2">
      <c r="B5" s="100"/>
      <c r="C5" s="100"/>
      <c r="D5" s="165"/>
      <c r="E5" s="165"/>
      <c r="F5" s="165"/>
      <c r="G5" s="256"/>
      <c r="H5" s="93"/>
      <c r="I5" s="93"/>
      <c r="J5" s="93"/>
      <c r="K5" s="94"/>
      <c r="L5" s="94"/>
      <c r="M5" s="96"/>
      <c r="N5" s="96"/>
      <c r="O5" s="96"/>
      <c r="P5" s="96"/>
      <c r="Q5" s="96"/>
      <c r="R5" s="96"/>
      <c r="S5" s="95"/>
      <c r="T5" s="259"/>
      <c r="U5" s="92"/>
      <c r="V5" s="100"/>
      <c r="W5" s="93"/>
      <c r="X5" s="93"/>
      <c r="Y5" s="93"/>
      <c r="Z5" s="96"/>
      <c r="AA5" s="96"/>
    </row>
    <row r="6" spans="2:28" s="121" customFormat="1" ht="24.75" customHeight="1" x14ac:dyDescent="0.2">
      <c r="B6" s="119"/>
      <c r="C6" s="119"/>
      <c r="D6" s="262" t="s">
        <v>119</v>
      </c>
      <c r="E6" s="165"/>
      <c r="F6" s="165"/>
      <c r="G6" s="334"/>
      <c r="H6" s="334"/>
      <c r="I6" s="334"/>
      <c r="J6" s="291"/>
      <c r="K6" s="255"/>
      <c r="L6" s="255"/>
      <c r="M6" s="96"/>
      <c r="N6" s="96"/>
      <c r="O6" s="120"/>
      <c r="P6" s="120"/>
      <c r="Q6" s="120"/>
      <c r="R6" s="120"/>
      <c r="S6" s="95"/>
      <c r="T6" s="259"/>
      <c r="U6" s="92"/>
      <c r="V6" s="119"/>
      <c r="W6" s="93"/>
      <c r="X6" s="93"/>
      <c r="Y6" s="93"/>
      <c r="Z6" s="120"/>
      <c r="AA6" s="120"/>
    </row>
    <row r="7" spans="2:28" s="121" customFormat="1" ht="26.25" customHeight="1" x14ac:dyDescent="0.2">
      <c r="B7" s="119"/>
      <c r="C7" s="119"/>
      <c r="D7" s="165"/>
      <c r="E7" s="165"/>
      <c r="F7" s="165"/>
      <c r="G7" s="335"/>
      <c r="H7" s="335"/>
      <c r="I7" s="335"/>
      <c r="J7" s="292"/>
      <c r="K7" s="255"/>
      <c r="L7" s="255"/>
      <c r="M7" s="95"/>
      <c r="N7" s="95"/>
      <c r="O7" s="120"/>
      <c r="P7" s="120"/>
      <c r="Q7" s="120"/>
      <c r="R7" s="120"/>
      <c r="S7" s="95"/>
      <c r="T7" s="259"/>
      <c r="U7" s="92"/>
      <c r="V7" s="119"/>
      <c r="W7" s="93"/>
      <c r="X7" s="93"/>
      <c r="Y7" s="93"/>
      <c r="Z7" s="120"/>
      <c r="AA7" s="120"/>
    </row>
    <row r="8" spans="2:28" ht="15" customHeight="1" x14ac:dyDescent="0.2">
      <c r="B8" s="100"/>
      <c r="C8" s="100"/>
      <c r="D8" s="99"/>
      <c r="E8" s="99"/>
      <c r="F8" s="99"/>
      <c r="G8" s="99"/>
      <c r="H8" s="99"/>
      <c r="I8" s="99"/>
      <c r="J8" s="99"/>
      <c r="K8" s="94"/>
      <c r="L8" s="94"/>
      <c r="M8" s="257"/>
      <c r="N8" s="257"/>
      <c r="O8" s="96"/>
      <c r="P8" s="96"/>
      <c r="Q8" s="96"/>
      <c r="R8" s="96"/>
      <c r="S8" s="95"/>
      <c r="T8" s="259"/>
      <c r="U8" s="92"/>
      <c r="V8" s="100"/>
      <c r="W8" s="99"/>
      <c r="X8" s="99"/>
      <c r="Y8" s="99"/>
      <c r="Z8" s="96"/>
      <c r="AA8" s="96"/>
    </row>
    <row r="10" spans="2:28" s="14" customFormat="1" ht="15" customHeight="1" x14ac:dyDescent="0.2">
      <c r="B10" s="80"/>
      <c r="C10" s="37"/>
      <c r="D10" s="37"/>
      <c r="E10" s="24"/>
      <c r="F10" s="53"/>
      <c r="G10" s="25"/>
      <c r="H10" s="25"/>
      <c r="I10" s="26"/>
      <c r="J10" s="26"/>
      <c r="K10" s="58"/>
      <c r="L10" s="58"/>
      <c r="M10" s="27"/>
      <c r="N10" s="27"/>
      <c r="O10" s="27"/>
      <c r="P10" s="27"/>
      <c r="Q10" s="27"/>
      <c r="R10" s="27"/>
      <c r="S10" s="27"/>
      <c r="T10" s="5"/>
      <c r="U10" s="80"/>
      <c r="V10" s="37"/>
      <c r="W10" s="26"/>
      <c r="X10" s="26"/>
      <c r="Y10" s="26"/>
      <c r="Z10" s="27"/>
      <c r="AA10" s="27"/>
    </row>
    <row r="11" spans="2:28" s="14" customFormat="1" ht="27.75" x14ac:dyDescent="0.2">
      <c r="B11" s="80"/>
      <c r="C11" s="80"/>
      <c r="D11" s="243" t="s">
        <v>418</v>
      </c>
      <c r="E11" s="24"/>
      <c r="F11" s="331" t="s">
        <v>70</v>
      </c>
      <c r="G11" s="331"/>
      <c r="H11" s="331"/>
      <c r="I11" s="331"/>
      <c r="J11" s="331"/>
      <c r="K11" s="331"/>
      <c r="L11" s="331"/>
      <c r="M11" s="331"/>
      <c r="N11" s="331"/>
      <c r="O11" s="331"/>
      <c r="P11" s="331"/>
      <c r="Q11" s="331"/>
      <c r="R11" s="78"/>
      <c r="S11" s="27"/>
      <c r="T11" s="5"/>
      <c r="U11" s="80"/>
      <c r="V11" s="80"/>
      <c r="W11" s="80"/>
      <c r="X11" s="80"/>
      <c r="Y11" s="80"/>
      <c r="Z11" s="80"/>
      <c r="AA11" s="27"/>
    </row>
    <row r="12" spans="2:28" s="14" customFormat="1" ht="15" customHeight="1" x14ac:dyDescent="0.2">
      <c r="B12" s="80"/>
      <c r="C12" s="80"/>
      <c r="D12" s="37"/>
      <c r="E12" s="28"/>
      <c r="F12" s="53"/>
      <c r="G12" s="29"/>
      <c r="H12" s="29"/>
      <c r="I12" s="26"/>
      <c r="J12" s="26"/>
      <c r="K12" s="58"/>
      <c r="L12" s="58"/>
      <c r="M12" s="30"/>
      <c r="N12" s="30"/>
      <c r="O12" s="30"/>
      <c r="P12" s="30"/>
      <c r="Q12" s="30"/>
      <c r="R12" s="30"/>
      <c r="S12" s="27"/>
      <c r="T12" s="5"/>
      <c r="U12" s="80"/>
      <c r="V12" s="80"/>
      <c r="W12" s="26"/>
      <c r="X12" s="26"/>
      <c r="Y12" s="26"/>
      <c r="Z12" s="30"/>
      <c r="AA12" s="27"/>
    </row>
    <row r="13" spans="2:28" ht="15" customHeight="1" x14ac:dyDescent="0.2">
      <c r="B13" s="80"/>
      <c r="C13" s="101"/>
      <c r="D13" s="244"/>
      <c r="E13" s="82"/>
      <c r="F13" s="52"/>
      <c r="G13" s="83"/>
      <c r="H13" s="83"/>
      <c r="I13" s="84"/>
      <c r="J13" s="84"/>
      <c r="K13" s="85"/>
      <c r="L13" s="85"/>
      <c r="M13" s="86"/>
      <c r="N13" s="86"/>
      <c r="O13" s="86"/>
      <c r="P13" s="86"/>
      <c r="Q13" s="86"/>
      <c r="R13" s="102"/>
      <c r="S13" s="27"/>
      <c r="U13" s="80"/>
      <c r="V13" s="101"/>
      <c r="W13" s="84"/>
      <c r="X13" s="84"/>
      <c r="Y13" s="84"/>
      <c r="Z13" s="102"/>
      <c r="AA13" s="27"/>
      <c r="AB13" s="14"/>
    </row>
    <row r="14" spans="2:28" ht="15" customHeight="1" x14ac:dyDescent="0.2">
      <c r="B14" s="80"/>
      <c r="C14" s="49"/>
      <c r="D14" s="332" t="s">
        <v>9</v>
      </c>
      <c r="E14" s="332"/>
      <c r="F14" s="332"/>
      <c r="G14" s="332"/>
      <c r="H14" s="332"/>
      <c r="I14" s="332"/>
      <c r="J14" s="293"/>
      <c r="K14" s="62"/>
      <c r="L14" s="62"/>
      <c r="M14" s="333" t="s">
        <v>10</v>
      </c>
      <c r="N14" s="333"/>
      <c r="O14" s="333"/>
      <c r="P14" s="333"/>
      <c r="Q14" s="333"/>
      <c r="R14" s="103"/>
      <c r="S14" s="27"/>
      <c r="U14" s="80"/>
      <c r="V14" s="49"/>
      <c r="W14" s="258" t="s">
        <v>81</v>
      </c>
      <c r="X14" s="258" t="s">
        <v>83</v>
      </c>
      <c r="Y14" s="258" t="s">
        <v>84</v>
      </c>
      <c r="Z14" s="103"/>
      <c r="AA14" s="27"/>
      <c r="AB14" s="14"/>
    </row>
    <row r="15" spans="2:28" s="181" customFormat="1" ht="37.5" customHeight="1" x14ac:dyDescent="0.2">
      <c r="B15" s="182"/>
      <c r="C15" s="183"/>
      <c r="D15" s="294" t="s">
        <v>6</v>
      </c>
      <c r="E15" s="295"/>
      <c r="F15" s="296" t="s">
        <v>7</v>
      </c>
      <c r="G15" s="295" t="s">
        <v>0</v>
      </c>
      <c r="H15" s="295" t="s">
        <v>3</v>
      </c>
      <c r="I15" s="295" t="s">
        <v>5</v>
      </c>
      <c r="J15" s="297" t="s">
        <v>304</v>
      </c>
      <c r="K15" s="298"/>
      <c r="L15" s="299"/>
      <c r="M15" s="295" t="s">
        <v>0</v>
      </c>
      <c r="N15" s="295" t="s">
        <v>3</v>
      </c>
      <c r="O15" s="295" t="s">
        <v>5</v>
      </c>
      <c r="P15" s="297" t="s">
        <v>308</v>
      </c>
      <c r="Q15" s="295" t="s">
        <v>4</v>
      </c>
      <c r="R15" s="187"/>
      <c r="S15" s="188"/>
      <c r="T15" s="189"/>
      <c r="U15" s="182"/>
      <c r="V15" s="183"/>
      <c r="W15" s="184"/>
      <c r="X15" s="184"/>
      <c r="Y15" s="184"/>
      <c r="Z15" s="187"/>
      <c r="AA15" s="188"/>
      <c r="AB15" s="14"/>
    </row>
    <row r="16" spans="2:28" s="14" customFormat="1" ht="15" customHeight="1" thickBot="1" x14ac:dyDescent="0.25">
      <c r="B16" s="80"/>
      <c r="C16" s="49"/>
      <c r="D16"/>
      <c r="E16" s="16"/>
      <c r="F16" s="54"/>
      <c r="G16" s="15"/>
      <c r="H16" s="15"/>
      <c r="I16" s="17"/>
      <c r="J16" s="17"/>
      <c r="K16" s="59"/>
      <c r="L16" s="59"/>
      <c r="M16" s="18"/>
      <c r="N16" s="18"/>
      <c r="O16" s="18"/>
      <c r="P16" s="303"/>
      <c r="Q16" s="18"/>
      <c r="R16" s="103"/>
      <c r="S16" s="27"/>
      <c r="T16" s="5"/>
      <c r="U16" s="80"/>
      <c r="V16" s="49"/>
      <c r="W16" s="17"/>
      <c r="X16" s="17"/>
      <c r="Y16" s="17"/>
      <c r="Z16" s="103"/>
      <c r="AA16" s="27"/>
    </row>
    <row r="17" spans="2:28" s="32" customFormat="1" ht="14.25" thickTop="1" thickBot="1" x14ac:dyDescent="0.25">
      <c r="B17" s="125"/>
      <c r="C17" s="226"/>
      <c r="D17" s="63" t="str">
        <f>_xlfn.CONCAT($D$11,"-",TEXT(COUNT($G$17:G17), "00"))</f>
        <v>A13-01</v>
      </c>
      <c r="E17" s="35"/>
      <c r="F17" s="169" t="s">
        <v>52</v>
      </c>
      <c r="G17" s="97">
        <v>6</v>
      </c>
      <c r="H17" s="9">
        <v>20</v>
      </c>
      <c r="I17" s="9">
        <f>G17*H17</f>
        <v>120</v>
      </c>
      <c r="J17" s="9" t="s">
        <v>25</v>
      </c>
      <c r="K17" s="57"/>
      <c r="L17" s="57"/>
      <c r="M17" s="154"/>
      <c r="N17" s="128"/>
      <c r="O17" s="13">
        <f>M17*N17</f>
        <v>0</v>
      </c>
      <c r="P17" s="154"/>
      <c r="Q17" s="155"/>
      <c r="R17" s="122"/>
      <c r="S17" s="30"/>
      <c r="T17" s="34"/>
      <c r="U17" s="80"/>
      <c r="V17" s="49"/>
      <c r="W17" s="17" t="s">
        <v>85</v>
      </c>
      <c r="Y17" s="32" t="s">
        <v>87</v>
      </c>
      <c r="Z17" s="103"/>
      <c r="AA17" s="27"/>
      <c r="AB17" s="14"/>
    </row>
    <row r="18" spans="2:28" ht="14.25" thickTop="1" thickBot="1" x14ac:dyDescent="0.25">
      <c r="B18" s="80"/>
      <c r="C18" s="105"/>
      <c r="D18" s="246"/>
      <c r="F18" s="241" t="s">
        <v>53</v>
      </c>
      <c r="G18" s="97"/>
      <c r="H18" s="9"/>
      <c r="Q18" s="98"/>
      <c r="R18" s="103"/>
      <c r="S18" s="27"/>
      <c r="U18" s="80"/>
      <c r="V18" s="49"/>
      <c r="W18" s="17"/>
      <c r="X18" s="3"/>
      <c r="Y18" s="3"/>
      <c r="Z18" s="103"/>
      <c r="AA18" s="27"/>
      <c r="AB18" s="14"/>
    </row>
    <row r="19" spans="2:28" s="32" customFormat="1" ht="14.25" thickTop="1" thickBot="1" x14ac:dyDescent="0.25">
      <c r="B19" s="125"/>
      <c r="C19" s="226"/>
      <c r="D19" s="63" t="str">
        <f>_xlfn.CONCAT($D$11,"-",TEXT(COUNT($G$17:G19), "00"))</f>
        <v>A13-02</v>
      </c>
      <c r="E19" s="35"/>
      <c r="F19" s="169" t="s">
        <v>142</v>
      </c>
      <c r="G19" s="97">
        <v>1</v>
      </c>
      <c r="H19" s="9">
        <v>30</v>
      </c>
      <c r="I19" s="9">
        <f>G19*H19</f>
        <v>30</v>
      </c>
      <c r="J19" s="9" t="s">
        <v>25</v>
      </c>
      <c r="K19" s="57"/>
      <c r="L19" s="57"/>
      <c r="M19" s="154"/>
      <c r="N19" s="128"/>
      <c r="O19" s="13">
        <f>M19*N19</f>
        <v>0</v>
      </c>
      <c r="P19" s="154"/>
      <c r="Q19" s="155"/>
      <c r="R19" s="122"/>
      <c r="S19" s="30"/>
      <c r="T19" s="34"/>
      <c r="U19" s="80"/>
      <c r="V19" s="49"/>
      <c r="W19" s="17" t="s">
        <v>85</v>
      </c>
      <c r="Y19" s="32" t="s">
        <v>87</v>
      </c>
      <c r="Z19" s="103"/>
      <c r="AA19" s="27"/>
      <c r="AB19" s="14"/>
    </row>
    <row r="20" spans="2:28" ht="60" customHeight="1" thickTop="1" thickBot="1" x14ac:dyDescent="0.25">
      <c r="B20" s="80"/>
      <c r="C20" s="105"/>
      <c r="D20" s="246"/>
      <c r="F20" s="241" t="s">
        <v>315</v>
      </c>
      <c r="G20" s="97"/>
      <c r="H20" s="9"/>
      <c r="Q20" s="98"/>
      <c r="R20" s="103"/>
      <c r="S20" s="27"/>
      <c r="U20" s="80"/>
      <c r="V20" s="49"/>
      <c r="W20" s="17"/>
      <c r="X20" s="3"/>
      <c r="Y20" s="3"/>
      <c r="Z20" s="103"/>
      <c r="AA20" s="27"/>
      <c r="AB20" s="14"/>
    </row>
    <row r="21" spans="2:28" s="21" customFormat="1" ht="14.25" thickTop="1" thickBot="1" x14ac:dyDescent="0.25">
      <c r="B21" s="55"/>
      <c r="C21" s="104"/>
      <c r="D21" s="63" t="str">
        <f>_xlfn.CONCAT($D$11,"-",TEXT(COUNT($G$17:G21), "00"))</f>
        <v>A13-03</v>
      </c>
      <c r="E21" s="19"/>
      <c r="F21" s="39" t="s">
        <v>410</v>
      </c>
      <c r="G21" s="97">
        <v>6</v>
      </c>
      <c r="H21" s="9">
        <v>25</v>
      </c>
      <c r="I21" s="20">
        <f>G21*H21</f>
        <v>150</v>
      </c>
      <c r="J21" s="20" t="s">
        <v>25</v>
      </c>
      <c r="K21" s="60"/>
      <c r="L21" s="60"/>
      <c r="M21" s="154"/>
      <c r="N21" s="128"/>
      <c r="O21" s="13">
        <f>M21*N21</f>
        <v>0</v>
      </c>
      <c r="P21" s="154"/>
      <c r="Q21" s="155"/>
      <c r="R21" s="103"/>
      <c r="S21" s="89"/>
      <c r="T21" s="6"/>
      <c r="U21" s="80"/>
      <c r="V21" s="49"/>
      <c r="W21" s="17" t="s">
        <v>85</v>
      </c>
      <c r="Z21" s="103"/>
      <c r="AA21" s="27"/>
      <c r="AB21" s="14"/>
    </row>
    <row r="22" spans="2:28" ht="14.25" thickTop="1" thickBot="1" x14ac:dyDescent="0.25">
      <c r="B22" s="80"/>
      <c r="C22" s="105"/>
      <c r="D22" s="246"/>
      <c r="F22" s="241" t="s">
        <v>53</v>
      </c>
      <c r="G22" s="97"/>
      <c r="H22" s="9"/>
      <c r="R22" s="103"/>
      <c r="S22" s="27"/>
      <c r="U22" s="80"/>
      <c r="V22" s="49"/>
      <c r="W22" s="3"/>
      <c r="X22" s="3"/>
      <c r="Y22" s="3"/>
      <c r="Z22" s="103"/>
      <c r="AA22" s="27"/>
      <c r="AB22" s="14"/>
    </row>
    <row r="23" spans="2:28" s="21" customFormat="1" ht="14.25" thickTop="1" thickBot="1" x14ac:dyDescent="0.25">
      <c r="B23" s="55"/>
      <c r="C23" s="104"/>
      <c r="D23" s="63" t="str">
        <f>_xlfn.CONCAT($D$11,"-",TEXT(COUNT($G$17:G23), "00"))</f>
        <v>A13-04</v>
      </c>
      <c r="E23" s="19"/>
      <c r="F23" s="39" t="s">
        <v>141</v>
      </c>
      <c r="G23" s="97">
        <v>6</v>
      </c>
      <c r="H23" s="9">
        <v>12.5</v>
      </c>
      <c r="I23" s="20">
        <f>G23*H23</f>
        <v>75</v>
      </c>
      <c r="J23" s="20" t="s">
        <v>25</v>
      </c>
      <c r="K23" s="60"/>
      <c r="L23" s="60"/>
      <c r="M23" s="154"/>
      <c r="N23" s="128"/>
      <c r="O23" s="13">
        <f>M23*N23</f>
        <v>0</v>
      </c>
      <c r="P23" s="154"/>
      <c r="Q23" s="155"/>
      <c r="R23" s="103"/>
      <c r="S23" s="89"/>
      <c r="T23" s="6"/>
      <c r="U23" s="80"/>
      <c r="V23" s="49"/>
      <c r="W23" s="17" t="s">
        <v>85</v>
      </c>
      <c r="Z23" s="103"/>
      <c r="AA23" s="27"/>
      <c r="AB23" s="14"/>
    </row>
    <row r="24" spans="2:28" ht="25.5" customHeight="1" thickTop="1" thickBot="1" x14ac:dyDescent="0.25">
      <c r="B24" s="80"/>
      <c r="C24" s="105"/>
      <c r="D24" s="246"/>
      <c r="F24" s="241" t="s">
        <v>143</v>
      </c>
      <c r="G24" s="97"/>
      <c r="H24" s="9"/>
      <c r="R24" s="103"/>
      <c r="S24" s="27"/>
      <c r="U24" s="80"/>
      <c r="V24" s="49"/>
      <c r="W24" s="3"/>
      <c r="X24" s="3"/>
      <c r="Y24" s="3"/>
      <c r="Z24" s="103"/>
      <c r="AA24" s="27"/>
      <c r="AB24" s="14"/>
    </row>
    <row r="25" spans="2:28" ht="13.5" thickTop="1" x14ac:dyDescent="0.2">
      <c r="B25" s="80"/>
      <c r="C25" s="106"/>
      <c r="D25" s="247"/>
      <c r="E25" s="40"/>
      <c r="F25" s="87"/>
      <c r="G25" s="41"/>
      <c r="H25" s="42"/>
      <c r="I25" s="42"/>
      <c r="J25" s="42"/>
      <c r="K25" s="61"/>
      <c r="L25" s="61"/>
      <c r="M25" s="43"/>
      <c r="N25" s="43"/>
      <c r="O25" s="43"/>
      <c r="P25" s="43"/>
      <c r="Q25" s="43"/>
      <c r="R25" s="107"/>
      <c r="S25" s="27"/>
      <c r="U25" s="80"/>
      <c r="V25" s="106"/>
      <c r="W25" s="42"/>
      <c r="X25" s="42"/>
      <c r="Y25" s="42"/>
      <c r="Z25" s="107"/>
      <c r="AA25" s="27"/>
      <c r="AB25" s="14"/>
    </row>
    <row r="26" spans="2:28" ht="13.5" customHeight="1" x14ac:dyDescent="0.2">
      <c r="B26" s="80"/>
      <c r="C26" s="81"/>
      <c r="D26" s="37"/>
      <c r="E26" s="24"/>
      <c r="F26" s="55"/>
      <c r="G26" s="25"/>
      <c r="H26" s="36"/>
      <c r="I26" s="36"/>
      <c r="J26" s="36"/>
      <c r="K26" s="88"/>
      <c r="L26" s="88"/>
      <c r="M26" s="27"/>
      <c r="N26" s="27"/>
      <c r="O26" s="27"/>
      <c r="P26" s="27"/>
      <c r="Q26" s="27"/>
      <c r="R26" s="27"/>
      <c r="S26" s="27"/>
      <c r="U26" s="80"/>
      <c r="V26" s="81"/>
      <c r="W26" s="36"/>
      <c r="X26" s="36"/>
      <c r="Y26" s="36"/>
      <c r="Z26" s="27"/>
      <c r="AA26" s="27"/>
      <c r="AB26" s="14"/>
    </row>
    <row r="27" spans="2:28" ht="15" customHeight="1" x14ac:dyDescent="0.2">
      <c r="C27" s="7"/>
      <c r="V27" s="7"/>
      <c r="AB27" s="14"/>
    </row>
    <row r="28" spans="2:28" s="14" customFormat="1" ht="15" customHeight="1" x14ac:dyDescent="0.2">
      <c r="B28" s="80"/>
      <c r="C28" s="37"/>
      <c r="D28" s="37"/>
      <c r="E28" s="24"/>
      <c r="F28" s="53"/>
      <c r="G28" s="25"/>
      <c r="H28" s="25"/>
      <c r="I28" s="26"/>
      <c r="J28" s="26"/>
      <c r="K28" s="58"/>
      <c r="L28" s="58"/>
      <c r="M28" s="27"/>
      <c r="N28" s="27"/>
      <c r="O28" s="27"/>
      <c r="P28" s="27"/>
      <c r="Q28" s="27"/>
      <c r="R28" s="27"/>
      <c r="S28" s="27"/>
      <c r="T28" s="5"/>
      <c r="U28" s="80"/>
      <c r="V28" s="37"/>
      <c r="W28" s="26"/>
      <c r="X28" s="26"/>
      <c r="Y28" s="26"/>
      <c r="Z28" s="27"/>
      <c r="AA28" s="27"/>
    </row>
    <row r="29" spans="2:28" s="14" customFormat="1" ht="27.75" x14ac:dyDescent="0.2">
      <c r="B29" s="80"/>
      <c r="C29" s="80"/>
      <c r="D29" s="243" t="s">
        <v>419</v>
      </c>
      <c r="E29" s="24"/>
      <c r="F29" s="331" t="s">
        <v>443</v>
      </c>
      <c r="G29" s="331"/>
      <c r="H29" s="331"/>
      <c r="I29" s="331"/>
      <c r="J29" s="331"/>
      <c r="K29" s="331"/>
      <c r="L29" s="331"/>
      <c r="M29" s="331"/>
      <c r="N29" s="331"/>
      <c r="O29" s="331"/>
      <c r="P29" s="331"/>
      <c r="Q29" s="331"/>
      <c r="R29" s="78"/>
      <c r="S29" s="27"/>
      <c r="T29" s="5"/>
      <c r="U29" s="80"/>
      <c r="V29" s="80"/>
      <c r="W29" s="80"/>
      <c r="X29" s="80"/>
      <c r="Y29" s="80"/>
      <c r="Z29" s="78"/>
      <c r="AA29" s="27"/>
    </row>
    <row r="30" spans="2:28" s="14" customFormat="1" ht="15" customHeight="1" x14ac:dyDescent="0.2">
      <c r="B30" s="80"/>
      <c r="C30" s="80"/>
      <c r="D30" s="37"/>
      <c r="E30" s="28"/>
      <c r="F30" s="53"/>
      <c r="G30" s="29"/>
      <c r="H30" s="29"/>
      <c r="I30" s="26"/>
      <c r="J30" s="26"/>
      <c r="K30" s="58"/>
      <c r="L30" s="58"/>
      <c r="M30" s="30"/>
      <c r="N30" s="30"/>
      <c r="O30" s="30"/>
      <c r="P30" s="30"/>
      <c r="Q30" s="30"/>
      <c r="R30" s="30"/>
      <c r="S30" s="27"/>
      <c r="T30" s="5"/>
      <c r="U30" s="80"/>
      <c r="V30" s="80"/>
      <c r="W30" s="26"/>
      <c r="X30" s="26"/>
      <c r="Y30" s="26"/>
      <c r="Z30" s="30"/>
      <c r="AA30" s="27"/>
    </row>
    <row r="31" spans="2:28" ht="15" customHeight="1" x14ac:dyDescent="0.2">
      <c r="B31" s="80"/>
      <c r="C31" s="101"/>
      <c r="D31" s="244"/>
      <c r="E31" s="82"/>
      <c r="F31" s="52"/>
      <c r="G31" s="83"/>
      <c r="H31" s="83"/>
      <c r="I31" s="84"/>
      <c r="J31" s="84"/>
      <c r="K31" s="85"/>
      <c r="L31" s="85"/>
      <c r="M31" s="86"/>
      <c r="N31" s="86"/>
      <c r="O31" s="86"/>
      <c r="P31" s="86"/>
      <c r="Q31" s="86"/>
      <c r="R31" s="102"/>
      <c r="S31" s="27"/>
      <c r="U31" s="80"/>
      <c r="V31" s="101"/>
      <c r="W31" s="84"/>
      <c r="X31" s="84"/>
      <c r="Y31" s="84"/>
      <c r="Z31" s="102"/>
      <c r="AA31" s="27"/>
      <c r="AB31" s="14"/>
    </row>
    <row r="32" spans="2:28" ht="15" customHeight="1" x14ac:dyDescent="0.2">
      <c r="B32" s="80"/>
      <c r="C32" s="49"/>
      <c r="D32" s="332" t="s">
        <v>9</v>
      </c>
      <c r="E32" s="332"/>
      <c r="F32" s="332"/>
      <c r="G32" s="332"/>
      <c r="H32" s="332"/>
      <c r="I32" s="332"/>
      <c r="J32" s="293"/>
      <c r="K32" s="62"/>
      <c r="L32" s="62"/>
      <c r="M32" s="333" t="s">
        <v>10</v>
      </c>
      <c r="N32" s="333"/>
      <c r="O32" s="333"/>
      <c r="P32" s="333"/>
      <c r="Q32" s="333"/>
      <c r="R32" s="103"/>
      <c r="S32" s="27"/>
      <c r="U32" s="80"/>
      <c r="V32" s="49"/>
      <c r="W32" s="258" t="s">
        <v>81</v>
      </c>
      <c r="X32" s="258" t="s">
        <v>83</v>
      </c>
      <c r="Y32" s="258" t="s">
        <v>84</v>
      </c>
      <c r="Z32" s="103"/>
      <c r="AA32" s="27"/>
      <c r="AB32" s="14"/>
    </row>
    <row r="33" spans="2:28" s="181" customFormat="1" ht="39" customHeight="1" x14ac:dyDescent="0.2">
      <c r="B33" s="182"/>
      <c r="C33" s="183"/>
      <c r="D33" s="294" t="s">
        <v>6</v>
      </c>
      <c r="E33" s="295"/>
      <c r="F33" s="296" t="s">
        <v>7</v>
      </c>
      <c r="G33" s="295" t="s">
        <v>0</v>
      </c>
      <c r="H33" s="295" t="s">
        <v>3</v>
      </c>
      <c r="I33" s="295" t="s">
        <v>5</v>
      </c>
      <c r="J33" s="297" t="s">
        <v>304</v>
      </c>
      <c r="K33" s="298"/>
      <c r="L33" s="299"/>
      <c r="M33" s="295" t="s">
        <v>0</v>
      </c>
      <c r="N33" s="295" t="s">
        <v>3</v>
      </c>
      <c r="O33" s="295" t="s">
        <v>5</v>
      </c>
      <c r="P33" s="297" t="s">
        <v>308</v>
      </c>
      <c r="Q33" s="295" t="s">
        <v>4</v>
      </c>
      <c r="R33" s="187"/>
      <c r="S33" s="188"/>
      <c r="T33" s="189"/>
      <c r="U33" s="182"/>
      <c r="V33" s="183"/>
      <c r="W33" s="184"/>
      <c r="X33" s="184"/>
      <c r="Y33" s="184"/>
      <c r="Z33" s="187"/>
      <c r="AA33" s="188"/>
      <c r="AB33" s="14"/>
    </row>
    <row r="34" spans="2:28" s="14" customFormat="1" ht="15" customHeight="1" thickBot="1" x14ac:dyDescent="0.25">
      <c r="B34" s="80"/>
      <c r="C34" s="49"/>
      <c r="D34"/>
      <c r="E34" s="16"/>
      <c r="F34" s="54"/>
      <c r="G34" s="15"/>
      <c r="H34" s="15"/>
      <c r="I34" s="17"/>
      <c r="J34" s="17"/>
      <c r="K34" s="59"/>
      <c r="L34" s="59"/>
      <c r="M34" s="18"/>
      <c r="N34" s="18"/>
      <c r="O34" s="18"/>
      <c r="P34" s="18"/>
      <c r="Q34" s="18"/>
      <c r="R34" s="103"/>
      <c r="S34" s="27"/>
      <c r="T34" s="5"/>
      <c r="U34" s="80"/>
      <c r="V34" s="49"/>
      <c r="W34" s="17"/>
      <c r="X34" s="17"/>
      <c r="Y34" s="17"/>
      <c r="Z34" s="103"/>
      <c r="AA34" s="27"/>
    </row>
    <row r="35" spans="2:28" s="32" customFormat="1" ht="14.25" thickTop="1" thickBot="1" x14ac:dyDescent="0.25">
      <c r="B35" s="125"/>
      <c r="C35" s="226"/>
      <c r="D35" s="63" t="str">
        <f>_xlfn.CONCAT($D$29,"-",TEXT(COUNT($G$35:G35), "00"))</f>
        <v>A14-01</v>
      </c>
      <c r="E35" s="35"/>
      <c r="F35" s="169" t="s">
        <v>52</v>
      </c>
      <c r="G35" s="97">
        <v>1</v>
      </c>
      <c r="H35" s="9">
        <v>35</v>
      </c>
      <c r="I35" s="9">
        <f>G35*H35</f>
        <v>35</v>
      </c>
      <c r="J35" s="9" t="s">
        <v>25</v>
      </c>
      <c r="K35" s="57"/>
      <c r="L35" s="57"/>
      <c r="M35" s="154"/>
      <c r="N35" s="128"/>
      <c r="O35" s="13">
        <f>M35*N35</f>
        <v>0</v>
      </c>
      <c r="P35" s="154"/>
      <c r="Q35" s="155"/>
      <c r="R35" s="122"/>
      <c r="S35" s="30"/>
      <c r="T35" s="34"/>
      <c r="U35" s="80"/>
      <c r="V35" s="49"/>
      <c r="X35" s="17" t="s">
        <v>85</v>
      </c>
      <c r="Y35" s="32" t="s">
        <v>86</v>
      </c>
      <c r="Z35" s="103"/>
      <c r="AA35" s="27"/>
      <c r="AB35" s="14"/>
    </row>
    <row r="36" spans="2:28" ht="14.25" thickTop="1" thickBot="1" x14ac:dyDescent="0.25">
      <c r="B36" s="80"/>
      <c r="C36" s="105"/>
      <c r="D36" s="246"/>
      <c r="F36" s="241" t="s">
        <v>129</v>
      </c>
      <c r="G36" s="97"/>
      <c r="H36" s="9"/>
      <c r="Q36" s="98"/>
      <c r="R36" s="103"/>
      <c r="S36" s="27"/>
      <c r="U36" s="80"/>
      <c r="V36" s="49"/>
      <c r="W36" s="3"/>
      <c r="X36" s="3"/>
      <c r="Y36" s="3"/>
      <c r="Z36" s="103"/>
      <c r="AA36" s="27"/>
      <c r="AB36" s="14"/>
    </row>
    <row r="37" spans="2:28" s="21" customFormat="1" ht="14.25" thickTop="1" thickBot="1" x14ac:dyDescent="0.25">
      <c r="B37" s="55"/>
      <c r="C37" s="104"/>
      <c r="D37" s="63" t="str">
        <f>_xlfn.CONCAT($D$29,"-",TEXT(COUNT($G$35:G37), "00"))</f>
        <v>A14-02</v>
      </c>
      <c r="E37" s="19"/>
      <c r="F37" s="39" t="s">
        <v>147</v>
      </c>
      <c r="G37" s="97">
        <v>1</v>
      </c>
      <c r="H37" s="9">
        <v>30</v>
      </c>
      <c r="I37" s="20">
        <f t="shared" ref="I37" si="0">G37*H37</f>
        <v>30</v>
      </c>
      <c r="J37" s="20" t="s">
        <v>25</v>
      </c>
      <c r="K37" s="60"/>
      <c r="L37" s="60"/>
      <c r="M37" s="154"/>
      <c r="N37" s="128"/>
      <c r="O37" s="13">
        <f>M37*N37</f>
        <v>0</v>
      </c>
      <c r="P37" s="154"/>
      <c r="Q37" s="155"/>
      <c r="R37" s="103"/>
      <c r="S37" s="89"/>
      <c r="T37" s="6"/>
      <c r="U37" s="80"/>
      <c r="V37" s="49"/>
      <c r="X37" s="17" t="s">
        <v>85</v>
      </c>
      <c r="Y37" s="32" t="s">
        <v>86</v>
      </c>
      <c r="Z37" s="103"/>
      <c r="AA37" s="27"/>
      <c r="AB37" s="14"/>
    </row>
    <row r="38" spans="2:28" ht="24" thickTop="1" thickBot="1" x14ac:dyDescent="0.25">
      <c r="B38" s="80"/>
      <c r="C38" s="105"/>
      <c r="D38" s="246"/>
      <c r="F38" s="241" t="s">
        <v>148</v>
      </c>
      <c r="G38" s="97"/>
      <c r="H38" s="9"/>
      <c r="Q38" s="98"/>
      <c r="R38" s="103"/>
      <c r="S38" s="27"/>
      <c r="U38" s="80"/>
      <c r="V38" s="49"/>
      <c r="W38" s="3"/>
      <c r="X38" s="3"/>
      <c r="Y38" s="3"/>
      <c r="Z38" s="103"/>
      <c r="AA38" s="27"/>
      <c r="AB38" s="14"/>
    </row>
    <row r="39" spans="2:28" s="21" customFormat="1" ht="14.25" thickTop="1" thickBot="1" x14ac:dyDescent="0.25">
      <c r="B39" s="55"/>
      <c r="C39" s="104"/>
      <c r="D39" s="63" t="str">
        <f>_xlfn.CONCAT($D$29,"-",TEXT(COUNT($G$35:G39), "00"))</f>
        <v>A14-03</v>
      </c>
      <c r="E39" s="19"/>
      <c r="F39" s="39" t="s">
        <v>409</v>
      </c>
      <c r="G39" s="97">
        <v>1</v>
      </c>
      <c r="H39" s="9">
        <v>120</v>
      </c>
      <c r="I39" s="20">
        <f t="shared" ref="I39" si="1">G39*H39</f>
        <v>120</v>
      </c>
      <c r="J39" s="20" t="s">
        <v>25</v>
      </c>
      <c r="K39" s="60"/>
      <c r="L39" s="60"/>
      <c r="M39" s="154"/>
      <c r="N39" s="128"/>
      <c r="O39" s="13">
        <f>M39*N39</f>
        <v>0</v>
      </c>
      <c r="P39" s="154"/>
      <c r="Q39" s="155"/>
      <c r="R39" s="103"/>
      <c r="S39" s="89"/>
      <c r="T39" s="6"/>
      <c r="U39" s="80"/>
      <c r="V39" s="49"/>
      <c r="X39" s="17" t="s">
        <v>85</v>
      </c>
      <c r="Y39" s="32" t="s">
        <v>86</v>
      </c>
      <c r="Z39" s="103"/>
      <c r="AA39" s="27"/>
      <c r="AB39" s="14"/>
    </row>
    <row r="40" spans="2:28" s="21" customFormat="1" ht="36" customHeight="1" thickTop="1" thickBot="1" x14ac:dyDescent="0.25">
      <c r="B40" s="55"/>
      <c r="C40" s="104"/>
      <c r="D40" s="63"/>
      <c r="E40" s="19"/>
      <c r="F40" s="241" t="s">
        <v>146</v>
      </c>
      <c r="G40" s="97"/>
      <c r="H40" s="9"/>
      <c r="I40" s="20"/>
      <c r="J40" s="20"/>
      <c r="K40" s="60"/>
      <c r="L40" s="60"/>
      <c r="M40" s="5"/>
      <c r="N40" s="5"/>
      <c r="O40" s="5"/>
      <c r="P40" s="5"/>
      <c r="Q40" s="98"/>
      <c r="R40" s="103"/>
      <c r="S40" s="89"/>
      <c r="T40" s="6"/>
      <c r="U40" s="55"/>
      <c r="V40" s="104"/>
      <c r="W40" s="20"/>
      <c r="X40" s="20"/>
      <c r="Y40" s="20"/>
      <c r="Z40" s="103"/>
      <c r="AA40" s="27"/>
      <c r="AB40" s="14"/>
    </row>
    <row r="41" spans="2:28" s="21" customFormat="1" ht="14.25" thickTop="1" thickBot="1" x14ac:dyDescent="0.25">
      <c r="B41" s="55"/>
      <c r="C41" s="104"/>
      <c r="D41" s="63" t="str">
        <f>_xlfn.CONCAT($D$29,"-",TEXT(COUNT($G$35:G41), "00"))</f>
        <v>A14-04</v>
      </c>
      <c r="E41" s="19"/>
      <c r="F41" s="39" t="s">
        <v>144</v>
      </c>
      <c r="G41" s="97">
        <v>1</v>
      </c>
      <c r="H41" s="9">
        <v>12.5</v>
      </c>
      <c r="I41" s="20">
        <f t="shared" ref="I41" si="2">G41*H41</f>
        <v>12.5</v>
      </c>
      <c r="J41" s="20" t="s">
        <v>25</v>
      </c>
      <c r="K41" s="60"/>
      <c r="L41" s="60"/>
      <c r="M41" s="154"/>
      <c r="N41" s="128"/>
      <c r="O41" s="13">
        <f>M41*N41</f>
        <v>0</v>
      </c>
      <c r="P41" s="154"/>
      <c r="Q41" s="155"/>
      <c r="R41" s="103"/>
      <c r="S41" s="89"/>
      <c r="T41" s="6"/>
      <c r="U41" s="80"/>
      <c r="V41" s="49"/>
      <c r="X41" s="17" t="s">
        <v>85</v>
      </c>
      <c r="Y41" s="32" t="s">
        <v>86</v>
      </c>
      <c r="Z41" s="103"/>
      <c r="AA41" s="27"/>
      <c r="AB41" s="14"/>
    </row>
    <row r="42" spans="2:28" s="21" customFormat="1" ht="24" thickTop="1" thickBot="1" x14ac:dyDescent="0.25">
      <c r="B42" s="55"/>
      <c r="C42" s="104"/>
      <c r="D42" s="63"/>
      <c r="E42" s="19"/>
      <c r="F42" s="241" t="s">
        <v>145</v>
      </c>
      <c r="G42" s="97"/>
      <c r="H42" s="9"/>
      <c r="I42" s="20"/>
      <c r="J42" s="20"/>
      <c r="K42" s="60"/>
      <c r="L42" s="60"/>
      <c r="M42" s="5"/>
      <c r="N42" s="5"/>
      <c r="O42" s="5"/>
      <c r="P42" s="5"/>
      <c r="Q42" s="98"/>
      <c r="R42" s="103"/>
      <c r="S42" s="89"/>
      <c r="T42" s="6"/>
      <c r="U42" s="55"/>
      <c r="V42" s="104"/>
      <c r="W42" s="20"/>
      <c r="X42" s="20"/>
      <c r="Y42" s="20"/>
      <c r="Z42" s="103"/>
      <c r="AA42" s="27"/>
      <c r="AB42" s="14"/>
    </row>
    <row r="43" spans="2:28" ht="13.5" thickTop="1" x14ac:dyDescent="0.2">
      <c r="B43" s="80"/>
      <c r="C43" s="106"/>
      <c r="D43" s="247"/>
      <c r="E43" s="40"/>
      <c r="F43" s="87"/>
      <c r="G43" s="41"/>
      <c r="H43" s="42"/>
      <c r="I43" s="42"/>
      <c r="J43" s="42"/>
      <c r="K43" s="61"/>
      <c r="L43" s="61"/>
      <c r="M43" s="43"/>
      <c r="N43" s="43"/>
      <c r="O43" s="43"/>
      <c r="P43" s="43"/>
      <c r="Q43" s="43"/>
      <c r="R43" s="107"/>
      <c r="S43" s="27"/>
      <c r="U43" s="80"/>
      <c r="V43" s="106"/>
      <c r="W43" s="42"/>
      <c r="X43" s="42"/>
      <c r="Y43" s="42"/>
      <c r="Z43" s="107"/>
      <c r="AA43" s="27"/>
      <c r="AB43" s="14"/>
    </row>
    <row r="44" spans="2:28" ht="13.5" customHeight="1" x14ac:dyDescent="0.2">
      <c r="B44" s="80"/>
      <c r="C44" s="81"/>
      <c r="D44" s="37"/>
      <c r="E44" s="24"/>
      <c r="F44" s="55"/>
      <c r="G44" s="25"/>
      <c r="H44" s="36"/>
      <c r="I44" s="36"/>
      <c r="J44" s="36"/>
      <c r="K44" s="88"/>
      <c r="L44" s="88"/>
      <c r="M44" s="27"/>
      <c r="N44" s="27"/>
      <c r="O44" s="27"/>
      <c r="P44" s="27"/>
      <c r="Q44" s="27"/>
      <c r="R44" s="27"/>
      <c r="S44" s="27"/>
      <c r="U44" s="80"/>
      <c r="V44" s="81"/>
      <c r="W44" s="36"/>
      <c r="X44" s="36"/>
      <c r="Y44" s="36"/>
      <c r="Z44" s="27"/>
      <c r="AA44" s="27"/>
      <c r="AB44" s="14"/>
    </row>
    <row r="45" spans="2:28" ht="15" customHeight="1" x14ac:dyDescent="0.2">
      <c r="C45" s="7"/>
      <c r="V45" s="7"/>
      <c r="AB45" s="14"/>
    </row>
    <row r="46" spans="2:28" ht="15" customHeight="1" x14ac:dyDescent="0.2">
      <c r="B46" s="109"/>
      <c r="C46" s="110"/>
      <c r="D46" s="249"/>
      <c r="E46" s="114"/>
      <c r="F46" s="115"/>
      <c r="G46" s="116"/>
      <c r="H46" s="108"/>
      <c r="I46" s="108"/>
      <c r="J46" s="108"/>
      <c r="K46" s="117"/>
      <c r="L46" s="117"/>
      <c r="M46" s="108"/>
      <c r="N46" s="108"/>
      <c r="O46" s="108"/>
      <c r="P46" s="108"/>
      <c r="Q46" s="108"/>
      <c r="R46" s="108"/>
      <c r="S46" s="108"/>
      <c r="T46" s="23"/>
      <c r="U46" s="109"/>
      <c r="V46" s="110"/>
      <c r="W46" s="108"/>
      <c r="X46" s="108"/>
      <c r="Y46" s="108"/>
      <c r="Z46" s="108"/>
      <c r="AA46" s="108"/>
      <c r="AB46" s="14"/>
    </row>
    <row r="47" spans="2:28" ht="27.75" x14ac:dyDescent="0.2">
      <c r="B47" s="109"/>
      <c r="C47" s="110"/>
      <c r="D47" s="250" t="s">
        <v>420</v>
      </c>
      <c r="E47" s="114"/>
      <c r="F47" s="336" t="s">
        <v>42</v>
      </c>
      <c r="G47" s="337"/>
      <c r="H47" s="337"/>
      <c r="I47" s="337"/>
      <c r="J47" s="337"/>
      <c r="K47" s="337"/>
      <c r="L47" s="337"/>
      <c r="M47" s="337"/>
      <c r="N47" s="337"/>
      <c r="O47" s="337"/>
      <c r="P47" s="337"/>
      <c r="Q47" s="337"/>
      <c r="R47" s="108"/>
      <c r="S47" s="108"/>
      <c r="T47" s="23"/>
      <c r="U47" s="109"/>
      <c r="V47" s="110"/>
      <c r="W47" s="110"/>
      <c r="X47" s="110"/>
      <c r="Y47" s="110"/>
      <c r="Z47" s="108"/>
      <c r="AA47" s="108"/>
      <c r="AB47" s="14"/>
    </row>
    <row r="48" spans="2:28" ht="15" customHeight="1" x14ac:dyDescent="0.2">
      <c r="B48" s="109"/>
      <c r="C48" s="110"/>
      <c r="D48" s="249"/>
      <c r="E48" s="114"/>
      <c r="F48" s="115"/>
      <c r="G48" s="116"/>
      <c r="H48" s="108"/>
      <c r="I48" s="108"/>
      <c r="J48" s="108"/>
      <c r="K48" s="117"/>
      <c r="L48" s="117"/>
      <c r="M48" s="108"/>
      <c r="N48" s="108"/>
      <c r="O48" s="108"/>
      <c r="P48" s="108"/>
      <c r="Q48" s="108"/>
      <c r="R48" s="108"/>
      <c r="S48" s="108"/>
      <c r="T48" s="23"/>
      <c r="U48" s="109"/>
      <c r="V48" s="110"/>
      <c r="W48" s="108"/>
      <c r="X48" s="108"/>
      <c r="Y48" s="108"/>
      <c r="Z48" s="108"/>
      <c r="AA48" s="108"/>
      <c r="AB48" s="14"/>
    </row>
    <row r="49" spans="2:28" ht="15" customHeight="1" x14ac:dyDescent="0.2">
      <c r="B49" s="109"/>
      <c r="C49" s="123"/>
      <c r="D49" s="251"/>
      <c r="E49" s="72"/>
      <c r="F49" s="76"/>
      <c r="G49" s="73"/>
      <c r="H49" s="74"/>
      <c r="I49" s="74"/>
      <c r="J49" s="74"/>
      <c r="K49" s="75"/>
      <c r="L49" s="75"/>
      <c r="M49" s="74"/>
      <c r="N49" s="74"/>
      <c r="O49" s="74"/>
      <c r="P49" s="74"/>
      <c r="Q49" s="74"/>
      <c r="R49" s="124"/>
      <c r="S49" s="108"/>
      <c r="T49" s="23"/>
      <c r="U49" s="109"/>
      <c r="V49" s="123"/>
      <c r="W49" s="74"/>
      <c r="X49" s="74"/>
      <c r="Y49" s="74"/>
      <c r="Z49" s="124"/>
      <c r="AA49" s="108"/>
      <c r="AB49" s="14"/>
    </row>
    <row r="50" spans="2:28" ht="15" customHeight="1" x14ac:dyDescent="0.2">
      <c r="B50" s="80"/>
      <c r="C50" s="49"/>
      <c r="D50" s="332" t="s">
        <v>9</v>
      </c>
      <c r="E50" s="332"/>
      <c r="F50" s="332"/>
      <c r="G50" s="332"/>
      <c r="H50" s="332"/>
      <c r="I50" s="332"/>
      <c r="J50" s="293"/>
      <c r="K50" s="62"/>
      <c r="L50" s="62"/>
      <c r="M50" s="333" t="s">
        <v>10</v>
      </c>
      <c r="N50" s="333"/>
      <c r="O50" s="333"/>
      <c r="P50" s="333"/>
      <c r="Q50" s="333"/>
      <c r="R50" s="103"/>
      <c r="S50" s="90"/>
      <c r="U50" s="80"/>
      <c r="V50" s="49"/>
      <c r="W50" s="258" t="s">
        <v>81</v>
      </c>
      <c r="X50" s="258" t="s">
        <v>83</v>
      </c>
      <c r="Y50" s="258" t="s">
        <v>84</v>
      </c>
      <c r="Z50" s="103"/>
      <c r="AA50" s="90"/>
      <c r="AB50" s="14"/>
    </row>
    <row r="51" spans="2:28" s="172" customFormat="1" ht="39.75" customHeight="1" x14ac:dyDescent="0.2">
      <c r="B51" s="173"/>
      <c r="C51" s="174"/>
      <c r="D51" s="294" t="s">
        <v>6</v>
      </c>
      <c r="E51" s="295"/>
      <c r="F51" s="296" t="s">
        <v>7</v>
      </c>
      <c r="G51" s="295" t="s">
        <v>0</v>
      </c>
      <c r="H51" s="295" t="s">
        <v>3</v>
      </c>
      <c r="I51" s="295" t="s">
        <v>5</v>
      </c>
      <c r="J51" s="297" t="s">
        <v>304</v>
      </c>
      <c r="K51" s="298"/>
      <c r="L51" s="299"/>
      <c r="M51" s="295" t="s">
        <v>0</v>
      </c>
      <c r="N51" s="295" t="s">
        <v>3</v>
      </c>
      <c r="O51" s="295" t="s">
        <v>5</v>
      </c>
      <c r="P51" s="297" t="s">
        <v>308</v>
      </c>
      <c r="Q51" s="295" t="s">
        <v>458</v>
      </c>
      <c r="R51" s="178"/>
      <c r="S51" s="179"/>
      <c r="T51" s="180"/>
      <c r="U51" s="173"/>
      <c r="V51" s="174"/>
      <c r="W51" s="184"/>
      <c r="X51" s="184"/>
      <c r="Y51" s="184"/>
      <c r="Z51" s="178"/>
      <c r="AA51" s="179"/>
      <c r="AB51" s="14"/>
    </row>
    <row r="52" spans="2:28" s="32" customFormat="1" ht="15" customHeight="1" thickBot="1" x14ac:dyDescent="0.25">
      <c r="B52" s="125"/>
      <c r="C52" s="77"/>
      <c r="D52" s="248"/>
      <c r="E52" s="35"/>
      <c r="F52" s="56"/>
      <c r="G52" s="33"/>
      <c r="H52" s="9"/>
      <c r="I52" s="22"/>
      <c r="J52" s="22"/>
      <c r="K52" s="62"/>
      <c r="L52" s="62"/>
      <c r="M52" s="34"/>
      <c r="N52" s="34"/>
      <c r="O52" s="34"/>
      <c r="P52" s="34"/>
      <c r="Q52" s="34"/>
      <c r="R52" s="66"/>
      <c r="S52" s="30"/>
      <c r="T52" s="34"/>
      <c r="U52" s="125"/>
      <c r="V52" s="77"/>
      <c r="W52" s="22"/>
      <c r="X52" s="22"/>
      <c r="Y52" s="22"/>
      <c r="Z52" s="66"/>
      <c r="AA52" s="30"/>
      <c r="AB52" s="14"/>
    </row>
    <row r="53" spans="2:28" s="32" customFormat="1" ht="14.25" thickTop="1" thickBot="1" x14ac:dyDescent="0.25">
      <c r="B53" s="125"/>
      <c r="C53" s="168"/>
      <c r="D53" s="63" t="str">
        <f>_xlfn.CONCAT($D$47,"-",TEXT(COUNT($G$53:G53), "00"))</f>
        <v>A15-01</v>
      </c>
      <c r="E53" s="35"/>
      <c r="F53" s="169" t="s">
        <v>92</v>
      </c>
      <c r="G53" s="33">
        <v>1</v>
      </c>
      <c r="H53" s="9" t="s">
        <v>25</v>
      </c>
      <c r="I53" s="9">
        <f>(SUM(I17:I39)/0.8)*0.2</f>
        <v>140</v>
      </c>
      <c r="J53" s="9" t="s">
        <v>25</v>
      </c>
      <c r="K53" s="57"/>
      <c r="L53" s="57"/>
      <c r="M53" s="154"/>
      <c r="N53" s="128"/>
      <c r="O53" s="13">
        <f>M53*N53</f>
        <v>0</v>
      </c>
      <c r="P53" s="290"/>
      <c r="Q53" s="170"/>
      <c r="R53" s="122"/>
      <c r="S53" s="30"/>
      <c r="T53" s="34"/>
      <c r="U53" s="125"/>
      <c r="V53" s="168"/>
      <c r="W53" s="9"/>
      <c r="X53" s="9" t="s">
        <v>82</v>
      </c>
      <c r="Y53" s="9"/>
      <c r="Z53" s="122"/>
      <c r="AA53" s="30"/>
      <c r="AB53" s="14"/>
    </row>
    <row r="54" spans="2:28" ht="14.25" thickTop="1" thickBot="1" x14ac:dyDescent="0.25">
      <c r="B54" s="109"/>
      <c r="C54" s="111"/>
      <c r="D54" s="253"/>
      <c r="E54" s="10"/>
      <c r="F54" s="64" t="s">
        <v>446</v>
      </c>
      <c r="G54" s="11"/>
      <c r="H54" s="12"/>
      <c r="I54" s="12"/>
      <c r="J54" s="12"/>
      <c r="K54" s="65"/>
      <c r="L54" s="65"/>
      <c r="R54" s="103"/>
      <c r="S54" s="108"/>
      <c r="T54" s="23"/>
      <c r="U54" s="109"/>
      <c r="V54" s="111"/>
      <c r="W54" s="12"/>
      <c r="X54" s="12"/>
      <c r="Y54" s="12"/>
      <c r="Z54" s="103"/>
      <c r="AA54" s="108"/>
      <c r="AB54" s="14"/>
    </row>
    <row r="55" spans="2:28" s="32" customFormat="1" ht="14.25" thickTop="1" thickBot="1" x14ac:dyDescent="0.25">
      <c r="B55" s="125"/>
      <c r="C55" s="168"/>
      <c r="D55" s="63" t="str">
        <f>_xlfn.CONCAT($D$47,"-",TEXT(COUNT($G$53:G55), "00"))</f>
        <v>A15-02</v>
      </c>
      <c r="E55" s="35"/>
      <c r="F55" s="169" t="s">
        <v>1</v>
      </c>
      <c r="G55" s="33">
        <v>1</v>
      </c>
      <c r="H55" s="9" t="s">
        <v>25</v>
      </c>
      <c r="I55" s="9">
        <f>(SUM(I17:I39)/0.97)*0.03</f>
        <v>17.319587628865978</v>
      </c>
      <c r="J55" s="9" t="s">
        <v>25</v>
      </c>
      <c r="K55" s="57"/>
      <c r="L55" s="57"/>
      <c r="M55" s="154"/>
      <c r="N55" s="128"/>
      <c r="O55" s="13">
        <f>M55*N55</f>
        <v>0</v>
      </c>
      <c r="P55" s="290"/>
      <c r="Q55" s="170"/>
      <c r="R55" s="122"/>
      <c r="S55" s="30"/>
      <c r="T55" s="34"/>
      <c r="U55" s="125"/>
      <c r="V55" s="168"/>
      <c r="W55" s="9"/>
      <c r="X55" s="9" t="s">
        <v>82</v>
      </c>
      <c r="Y55" s="9"/>
      <c r="Z55" s="122"/>
      <c r="AA55" s="30"/>
      <c r="AB55" s="14"/>
    </row>
    <row r="56" spans="2:28" s="32" customFormat="1" ht="13.5" thickTop="1" x14ac:dyDescent="0.2">
      <c r="B56" s="125"/>
      <c r="C56" s="168"/>
      <c r="D56" s="63"/>
      <c r="E56" s="35"/>
      <c r="F56" s="64" t="s">
        <v>445</v>
      </c>
      <c r="G56" s="33"/>
      <c r="H56" s="9"/>
      <c r="I56" s="9"/>
      <c r="J56" s="9"/>
      <c r="K56" s="57"/>
      <c r="L56" s="57"/>
      <c r="M56" s="169"/>
      <c r="N56" s="169"/>
      <c r="O56" s="169"/>
      <c r="P56" s="169"/>
      <c r="Q56" s="169"/>
      <c r="R56" s="122"/>
      <c r="S56" s="30"/>
      <c r="T56" s="34"/>
      <c r="U56" s="125"/>
      <c r="V56" s="168"/>
      <c r="W56" s="9"/>
      <c r="X56" s="9"/>
      <c r="Y56" s="9"/>
      <c r="Z56" s="122"/>
      <c r="AA56" s="30"/>
      <c r="AB56" s="14"/>
    </row>
    <row r="57" spans="2:28" ht="12.75" x14ac:dyDescent="0.2">
      <c r="B57" s="109"/>
      <c r="C57" s="112"/>
      <c r="D57" s="254"/>
      <c r="E57" s="67"/>
      <c r="F57" s="68"/>
      <c r="G57" s="69"/>
      <c r="H57" s="70"/>
      <c r="I57" s="70"/>
      <c r="J57" s="70"/>
      <c r="K57" s="71"/>
      <c r="L57" s="71"/>
      <c r="M57" s="70"/>
      <c r="N57" s="70"/>
      <c r="O57" s="70"/>
      <c r="P57" s="70"/>
      <c r="Q57" s="70"/>
      <c r="R57" s="113"/>
      <c r="S57" s="108"/>
      <c r="T57" s="23"/>
      <c r="U57" s="109"/>
      <c r="V57" s="112"/>
      <c r="W57" s="70"/>
      <c r="X57" s="70"/>
      <c r="Y57" s="70"/>
      <c r="Z57" s="113"/>
      <c r="AA57" s="108"/>
      <c r="AB57" s="14"/>
    </row>
    <row r="58" spans="2:28" ht="15" customHeight="1" x14ac:dyDescent="0.2">
      <c r="B58" s="80"/>
      <c r="C58" s="80"/>
      <c r="D58" s="37"/>
      <c r="E58" s="24"/>
      <c r="F58" s="55"/>
      <c r="G58" s="25"/>
      <c r="H58" s="31"/>
      <c r="I58" s="36"/>
      <c r="J58" s="36"/>
      <c r="K58" s="88"/>
      <c r="L58" s="88"/>
      <c r="M58" s="27"/>
      <c r="N58" s="27"/>
      <c r="O58" s="27"/>
      <c r="P58" s="27"/>
      <c r="Q58" s="27"/>
      <c r="R58" s="27"/>
      <c r="S58" s="27"/>
      <c r="U58" s="80"/>
      <c r="V58" s="80"/>
      <c r="W58" s="36"/>
      <c r="X58" s="36"/>
      <c r="Y58" s="36"/>
      <c r="Z58" s="27"/>
      <c r="AA58" s="27"/>
      <c r="AB58" s="14"/>
    </row>
    <row r="59" spans="2:28" ht="15" customHeight="1" x14ac:dyDescent="0.2">
      <c r="F59" s="265"/>
      <c r="AB59" s="14"/>
    </row>
    <row r="60" spans="2:28" ht="15" customHeight="1" x14ac:dyDescent="0.2">
      <c r="B60" s="109"/>
      <c r="C60" s="110"/>
      <c r="D60" s="249"/>
      <c r="E60" s="114"/>
      <c r="F60" s="115"/>
      <c r="G60" s="116"/>
      <c r="H60" s="108"/>
      <c r="I60" s="108"/>
      <c r="J60" s="108"/>
      <c r="K60" s="117"/>
      <c r="L60" s="117"/>
      <c r="M60" s="108"/>
      <c r="N60" s="108"/>
      <c r="O60" s="108"/>
      <c r="P60" s="108"/>
      <c r="Q60" s="108"/>
      <c r="R60" s="108"/>
      <c r="S60" s="108"/>
      <c r="T60" s="23"/>
      <c r="U60" s="14"/>
      <c r="W60" s="3"/>
      <c r="X60" s="3"/>
      <c r="Y60" s="3"/>
      <c r="Z60" s="3"/>
      <c r="AA60" s="3"/>
    </row>
    <row r="61" spans="2:28" ht="27.75" x14ac:dyDescent="0.2">
      <c r="B61" s="109"/>
      <c r="C61" s="110"/>
      <c r="D61" s="250" t="s">
        <v>421</v>
      </c>
      <c r="E61" s="114"/>
      <c r="F61" s="336" t="s">
        <v>390</v>
      </c>
      <c r="G61" s="337"/>
      <c r="H61" s="337"/>
      <c r="I61" s="337"/>
      <c r="J61" s="337"/>
      <c r="K61" s="337"/>
      <c r="L61" s="337"/>
      <c r="M61" s="337"/>
      <c r="N61" s="337"/>
      <c r="O61" s="337"/>
      <c r="P61" s="337"/>
      <c r="Q61" s="337"/>
      <c r="R61" s="108"/>
      <c r="S61" s="108"/>
      <c r="T61" s="23"/>
      <c r="U61" s="14"/>
      <c r="W61" s="3"/>
      <c r="X61" s="3"/>
      <c r="Y61" s="3"/>
      <c r="Z61" s="3"/>
      <c r="AA61" s="3"/>
    </row>
    <row r="62" spans="2:28" ht="15" customHeight="1" x14ac:dyDescent="0.2">
      <c r="B62" s="109"/>
      <c r="C62" s="110"/>
      <c r="D62" s="249"/>
      <c r="E62" s="114"/>
      <c r="F62" s="115"/>
      <c r="G62" s="116"/>
      <c r="H62" s="108"/>
      <c r="I62" s="108"/>
      <c r="J62" s="108"/>
      <c r="K62" s="117"/>
      <c r="L62" s="117"/>
      <c r="M62" s="108"/>
      <c r="N62" s="108"/>
      <c r="O62" s="108"/>
      <c r="P62" s="108"/>
      <c r="Q62" s="108"/>
      <c r="R62" s="108"/>
      <c r="S62" s="108"/>
      <c r="T62" s="23"/>
      <c r="U62" s="14"/>
      <c r="W62" s="3"/>
      <c r="X62" s="3"/>
      <c r="Y62" s="3"/>
      <c r="Z62" s="3"/>
      <c r="AA62" s="3"/>
    </row>
    <row r="63" spans="2:28" ht="15" customHeight="1" x14ac:dyDescent="0.2">
      <c r="B63" s="109"/>
      <c r="C63" s="123"/>
      <c r="D63" s="251"/>
      <c r="E63" s="72"/>
      <c r="F63" s="76"/>
      <c r="G63" s="73"/>
      <c r="H63" s="74"/>
      <c r="I63" s="74"/>
      <c r="J63" s="74"/>
      <c r="K63" s="75"/>
      <c r="L63" s="75"/>
      <c r="M63" s="74"/>
      <c r="N63" s="74"/>
      <c r="O63" s="74"/>
      <c r="P63" s="74"/>
      <c r="Q63" s="74"/>
      <c r="R63" s="124"/>
      <c r="S63" s="108"/>
      <c r="T63" s="23"/>
      <c r="U63" s="14"/>
      <c r="W63" s="3"/>
      <c r="X63" s="3"/>
      <c r="Y63" s="3"/>
      <c r="Z63" s="3"/>
      <c r="AA63" s="3"/>
    </row>
    <row r="64" spans="2:28" ht="15" customHeight="1" x14ac:dyDescent="0.2">
      <c r="B64" s="80"/>
      <c r="C64" s="49"/>
      <c r="D64" s="332" t="s">
        <v>9</v>
      </c>
      <c r="E64" s="332"/>
      <c r="F64" s="332"/>
      <c r="G64" s="332"/>
      <c r="H64" s="332"/>
      <c r="I64" s="332"/>
      <c r="J64" s="293"/>
      <c r="K64" s="62"/>
      <c r="L64" s="62"/>
      <c r="M64" s="333" t="s">
        <v>10</v>
      </c>
      <c r="N64" s="333"/>
      <c r="O64" s="333"/>
      <c r="P64" s="333"/>
      <c r="Q64" s="333"/>
      <c r="R64" s="103"/>
      <c r="S64" s="27"/>
      <c r="U64" s="14"/>
      <c r="W64" s="3"/>
      <c r="X64" s="3"/>
      <c r="Y64" s="3"/>
      <c r="Z64" s="3"/>
      <c r="AA64" s="3"/>
    </row>
    <row r="65" spans="2:27" s="181" customFormat="1" ht="35.25" customHeight="1" x14ac:dyDescent="0.2">
      <c r="B65" s="182"/>
      <c r="C65" s="183"/>
      <c r="D65" s="294" t="s">
        <v>6</v>
      </c>
      <c r="E65" s="295"/>
      <c r="F65" s="296" t="s">
        <v>7</v>
      </c>
      <c r="G65" s="295" t="s">
        <v>0</v>
      </c>
      <c r="H65" s="295" t="s">
        <v>3</v>
      </c>
      <c r="I65" s="295" t="s">
        <v>5</v>
      </c>
      <c r="J65" s="297" t="s">
        <v>304</v>
      </c>
      <c r="K65" s="298"/>
      <c r="L65" s="299"/>
      <c r="M65" s="295" t="s">
        <v>0</v>
      </c>
      <c r="N65" s="295" t="s">
        <v>3</v>
      </c>
      <c r="O65" s="295" t="s">
        <v>5</v>
      </c>
      <c r="P65" s="297" t="s">
        <v>308</v>
      </c>
      <c r="Q65" s="295" t="s">
        <v>4</v>
      </c>
      <c r="R65" s="187"/>
      <c r="S65" s="188"/>
      <c r="T65" s="189"/>
      <c r="U65" s="14"/>
    </row>
    <row r="66" spans="2:27" s="32" customFormat="1" ht="15" customHeight="1" thickBot="1" x14ac:dyDescent="0.25">
      <c r="B66" s="125"/>
      <c r="C66" s="77"/>
      <c r="D66" s="248"/>
      <c r="E66" s="35"/>
      <c r="F66" s="56"/>
      <c r="G66" s="33"/>
      <c r="H66" s="9"/>
      <c r="I66" s="22"/>
      <c r="J66" s="22"/>
      <c r="K66" s="62"/>
      <c r="L66" s="62"/>
      <c r="M66" s="34"/>
      <c r="N66" s="34"/>
      <c r="O66" s="34"/>
      <c r="P66" s="34"/>
      <c r="Q66" s="34"/>
      <c r="R66" s="66"/>
      <c r="S66" s="30"/>
      <c r="T66" s="34"/>
      <c r="U66" s="14"/>
    </row>
    <row r="67" spans="2:27" s="32" customFormat="1" ht="14.25" thickTop="1" thickBot="1" x14ac:dyDescent="0.25">
      <c r="B67" s="125"/>
      <c r="C67" s="168"/>
      <c r="D67" s="63" t="str">
        <f>_xlfn.CONCAT($D$61,"-",TEXT(COUNT($G67:G$67), "00"))</f>
        <v>A16-01</v>
      </c>
      <c r="E67" s="35"/>
      <c r="F67" s="304" t="s">
        <v>389</v>
      </c>
      <c r="G67" s="33">
        <v>1</v>
      </c>
      <c r="H67" s="290"/>
      <c r="I67" s="290"/>
      <c r="J67" s="9" t="s">
        <v>25</v>
      </c>
      <c r="K67" s="57"/>
      <c r="L67" s="57"/>
      <c r="M67" s="154"/>
      <c r="N67" s="128"/>
      <c r="O67" s="13">
        <f>M67*N67</f>
        <v>0</v>
      </c>
      <c r="P67" s="154"/>
      <c r="Q67" s="170"/>
      <c r="R67" s="122"/>
      <c r="S67" s="30"/>
      <c r="T67" s="34"/>
      <c r="U67" s="14"/>
    </row>
    <row r="68" spans="2:27" ht="14.25" thickTop="1" thickBot="1" x14ac:dyDescent="0.25">
      <c r="B68" s="109"/>
      <c r="C68" s="111"/>
      <c r="D68" s="253"/>
      <c r="E68" s="10"/>
      <c r="F68" s="305" t="s">
        <v>153</v>
      </c>
      <c r="G68" s="11"/>
      <c r="H68"/>
      <c r="I68"/>
      <c r="J68" s="12"/>
      <c r="K68" s="65"/>
      <c r="L68" s="65"/>
      <c r="R68" s="103"/>
      <c r="S68" s="108"/>
      <c r="T68" s="23"/>
      <c r="U68" s="14"/>
      <c r="W68" s="3"/>
      <c r="X68" s="3"/>
      <c r="Y68" s="3"/>
      <c r="Z68" s="3"/>
      <c r="AA68" s="3"/>
    </row>
    <row r="69" spans="2:27" s="32" customFormat="1" ht="14.25" thickTop="1" thickBot="1" x14ac:dyDescent="0.25">
      <c r="B69" s="125"/>
      <c r="C69" s="168"/>
      <c r="D69" s="63" t="str">
        <f>_xlfn.CONCAT($D$61,"-",TEXT(COUNT($G$67:G69), "00"))</f>
        <v>A16-02</v>
      </c>
      <c r="E69" s="35"/>
      <c r="F69" s="304" t="s">
        <v>389</v>
      </c>
      <c r="G69" s="33">
        <v>1</v>
      </c>
      <c r="H69" s="290"/>
      <c r="I69" s="290"/>
      <c r="J69" s="9" t="s">
        <v>25</v>
      </c>
      <c r="K69" s="57"/>
      <c r="L69" s="57"/>
      <c r="M69" s="154"/>
      <c r="N69" s="128"/>
      <c r="O69" s="13">
        <f>M69*N69</f>
        <v>0</v>
      </c>
      <c r="P69" s="154"/>
      <c r="Q69" s="170"/>
      <c r="R69" s="122"/>
      <c r="S69" s="30"/>
      <c r="T69" s="34"/>
      <c r="U69" s="14"/>
    </row>
    <row r="70" spans="2:27" ht="14.25" thickTop="1" thickBot="1" x14ac:dyDescent="0.25">
      <c r="B70" s="109"/>
      <c r="C70" s="111"/>
      <c r="D70" s="253"/>
      <c r="E70" s="10"/>
      <c r="F70" s="305" t="s">
        <v>153</v>
      </c>
      <c r="G70" s="11"/>
      <c r="H70"/>
      <c r="I70"/>
      <c r="J70" s="12"/>
      <c r="K70" s="65"/>
      <c r="L70" s="65"/>
      <c r="R70" s="103"/>
      <c r="S70" s="108"/>
      <c r="T70" s="23"/>
      <c r="U70" s="14"/>
      <c r="W70" s="3"/>
      <c r="X70" s="3"/>
      <c r="Y70" s="3"/>
      <c r="Z70" s="3"/>
      <c r="AA70" s="3"/>
    </row>
    <row r="71" spans="2:27" s="32" customFormat="1" ht="14.25" thickTop="1" thickBot="1" x14ac:dyDescent="0.25">
      <c r="B71" s="125"/>
      <c r="C71" s="168"/>
      <c r="D71" s="63" t="str">
        <f>_xlfn.CONCAT($D$61,"-",TEXT(COUNT($G$67:G71), "00"))</f>
        <v>A16-03</v>
      </c>
      <c r="E71" s="35"/>
      <c r="F71" s="304" t="s">
        <v>389</v>
      </c>
      <c r="G71" s="33">
        <v>1</v>
      </c>
      <c r="H71" s="290"/>
      <c r="I71" s="290"/>
      <c r="J71" s="9" t="s">
        <v>25</v>
      </c>
      <c r="K71" s="57"/>
      <c r="L71" s="57"/>
      <c r="M71" s="154"/>
      <c r="N71" s="128"/>
      <c r="O71" s="13">
        <f>M71*N71</f>
        <v>0</v>
      </c>
      <c r="P71" s="154"/>
      <c r="Q71" s="170"/>
      <c r="R71" s="122"/>
      <c r="S71" s="30"/>
      <c r="T71" s="34"/>
      <c r="U71" s="14"/>
    </row>
    <row r="72" spans="2:27" ht="14.25" thickTop="1" thickBot="1" x14ac:dyDescent="0.25">
      <c r="B72" s="109"/>
      <c r="C72" s="111"/>
      <c r="D72" s="253"/>
      <c r="E72" s="10"/>
      <c r="F72" s="305" t="s">
        <v>153</v>
      </c>
      <c r="G72" s="11"/>
      <c r="H72" s="12"/>
      <c r="I72" s="12"/>
      <c r="J72" s="12"/>
      <c r="K72" s="65"/>
      <c r="L72" s="65"/>
      <c r="R72" s="103"/>
      <c r="S72" s="108"/>
      <c r="T72" s="23"/>
      <c r="U72" s="14"/>
      <c r="W72" s="3"/>
      <c r="X72" s="3"/>
      <c r="Y72" s="3"/>
      <c r="Z72" s="3"/>
      <c r="AA72" s="3"/>
    </row>
    <row r="73" spans="2:27" s="32" customFormat="1" ht="14.25" thickTop="1" thickBot="1" x14ac:dyDescent="0.25">
      <c r="B73" s="125"/>
      <c r="C73" s="168"/>
      <c r="D73" s="63" t="str">
        <f>_xlfn.CONCAT($D$61,"-",TEXT(COUNT($G$67:G73), "00"))</f>
        <v>A16-04</v>
      </c>
      <c r="E73" s="35"/>
      <c r="F73" s="304" t="s">
        <v>389</v>
      </c>
      <c r="G73" s="33">
        <v>1</v>
      </c>
      <c r="H73" s="290"/>
      <c r="I73" s="290"/>
      <c r="J73" s="9" t="s">
        <v>25</v>
      </c>
      <c r="K73" s="57"/>
      <c r="L73" s="57"/>
      <c r="M73" s="154"/>
      <c r="N73" s="128"/>
      <c r="O73" s="13">
        <f>M73*N73</f>
        <v>0</v>
      </c>
      <c r="P73" s="154"/>
      <c r="Q73" s="170"/>
      <c r="R73" s="122"/>
      <c r="S73" s="30"/>
      <c r="T73" s="34"/>
      <c r="U73" s="14"/>
    </row>
    <row r="74" spans="2:27" ht="14.25" thickTop="1" thickBot="1" x14ac:dyDescent="0.25">
      <c r="B74" s="109"/>
      <c r="C74" s="111"/>
      <c r="D74" s="63"/>
      <c r="E74" s="10"/>
      <c r="F74" s="305" t="s">
        <v>153</v>
      </c>
      <c r="G74" s="11"/>
      <c r="H74" s="12"/>
      <c r="I74" s="12"/>
      <c r="J74" s="12"/>
      <c r="K74" s="65"/>
      <c r="L74" s="65"/>
      <c r="R74" s="103"/>
      <c r="S74" s="108"/>
      <c r="T74" s="23"/>
      <c r="U74" s="14"/>
      <c r="W74" s="3"/>
      <c r="X74" s="3"/>
      <c r="Y74" s="3"/>
      <c r="Z74" s="3"/>
      <c r="AA74" s="3"/>
    </row>
    <row r="75" spans="2:27" s="32" customFormat="1" ht="14.25" thickTop="1" thickBot="1" x14ac:dyDescent="0.25">
      <c r="B75" s="125"/>
      <c r="C75" s="168"/>
      <c r="D75" s="63" t="str">
        <f>_xlfn.CONCAT($D$61,"-",TEXT(COUNT($G$67:G75), "00"))</f>
        <v>A16-05</v>
      </c>
      <c r="E75" s="35"/>
      <c r="F75" s="304" t="s">
        <v>389</v>
      </c>
      <c r="G75" s="33">
        <v>1</v>
      </c>
      <c r="H75" s="290"/>
      <c r="I75" s="290"/>
      <c r="J75" s="9" t="s">
        <v>25</v>
      </c>
      <c r="K75" s="57"/>
      <c r="L75" s="57"/>
      <c r="M75" s="154"/>
      <c r="N75" s="128"/>
      <c r="O75" s="13">
        <f>M75*N75</f>
        <v>0</v>
      </c>
      <c r="P75" s="154"/>
      <c r="Q75" s="170"/>
      <c r="R75" s="122"/>
      <c r="S75" s="30"/>
      <c r="T75" s="34"/>
      <c r="U75" s="14"/>
    </row>
    <row r="76" spans="2:27" ht="14.25" thickTop="1" thickBot="1" x14ac:dyDescent="0.25">
      <c r="B76" s="109"/>
      <c r="C76" s="111"/>
      <c r="D76" s="253"/>
      <c r="E76" s="10"/>
      <c r="F76" s="305" t="s">
        <v>153</v>
      </c>
      <c r="G76" s="11"/>
      <c r="H76" s="12"/>
      <c r="I76" s="12"/>
      <c r="J76" s="12"/>
      <c r="K76" s="65"/>
      <c r="L76" s="65"/>
      <c r="R76" s="103"/>
      <c r="S76" s="108"/>
      <c r="T76" s="23"/>
      <c r="U76" s="14"/>
      <c r="W76" s="3"/>
      <c r="X76" s="3"/>
      <c r="Y76" s="3"/>
      <c r="Z76" s="3"/>
      <c r="AA76" s="3"/>
    </row>
    <row r="77" spans="2:27" s="32" customFormat="1" ht="14.25" thickTop="1" thickBot="1" x14ac:dyDescent="0.25">
      <c r="B77" s="125"/>
      <c r="C77" s="168"/>
      <c r="D77" s="63" t="str">
        <f>_xlfn.CONCAT($D$61,"-",TEXT(COUNT($G$67:G77), "00"))</f>
        <v>A16-06</v>
      </c>
      <c r="E77" s="35"/>
      <c r="F77" s="304" t="s">
        <v>389</v>
      </c>
      <c r="G77" s="33">
        <v>1</v>
      </c>
      <c r="H77" s="290"/>
      <c r="I77" s="290"/>
      <c r="J77" s="9" t="s">
        <v>25</v>
      </c>
      <c r="K77" s="57"/>
      <c r="L77" s="57"/>
      <c r="M77" s="154"/>
      <c r="N77" s="128"/>
      <c r="O77" s="13">
        <f>M77*N77</f>
        <v>0</v>
      </c>
      <c r="P77" s="154"/>
      <c r="Q77" s="170"/>
      <c r="R77" s="122"/>
      <c r="S77" s="30"/>
      <c r="T77" s="34"/>
      <c r="U77" s="14"/>
    </row>
    <row r="78" spans="2:27" ht="14.25" thickTop="1" thickBot="1" x14ac:dyDescent="0.25">
      <c r="B78" s="109"/>
      <c r="C78" s="111"/>
      <c r="D78" s="253"/>
      <c r="E78" s="10"/>
      <c r="F78" s="305" t="s">
        <v>153</v>
      </c>
      <c r="G78" s="11"/>
      <c r="H78" s="12"/>
      <c r="I78" s="12"/>
      <c r="J78" s="12"/>
      <c r="K78" s="65"/>
      <c r="L78" s="65"/>
      <c r="R78" s="103"/>
      <c r="S78" s="108"/>
      <c r="T78" s="23"/>
      <c r="U78" s="14"/>
      <c r="W78" s="3"/>
      <c r="X78" s="3"/>
      <c r="Y78" s="3"/>
      <c r="Z78" s="3"/>
      <c r="AA78" s="3"/>
    </row>
    <row r="79" spans="2:27" ht="13.5" thickTop="1" x14ac:dyDescent="0.2">
      <c r="B79" s="109"/>
      <c r="C79" s="112"/>
      <c r="D79" s="254"/>
      <c r="E79" s="67"/>
      <c r="F79" s="68"/>
      <c r="G79" s="69"/>
      <c r="H79" s="70"/>
      <c r="I79" s="70"/>
      <c r="J79" s="70"/>
      <c r="K79" s="71"/>
      <c r="L79" s="71"/>
      <c r="M79" s="70"/>
      <c r="N79" s="70"/>
      <c r="O79" s="70"/>
      <c r="P79" s="70"/>
      <c r="Q79" s="70"/>
      <c r="R79" s="113"/>
      <c r="S79" s="108"/>
      <c r="T79" s="23"/>
      <c r="U79" s="14"/>
      <c r="W79" s="3"/>
      <c r="X79" s="3"/>
      <c r="Y79" s="3"/>
      <c r="Z79" s="3"/>
      <c r="AA79" s="3"/>
    </row>
    <row r="80" spans="2:27" ht="15" customHeight="1" x14ac:dyDescent="0.2">
      <c r="B80" s="80"/>
      <c r="C80" s="80"/>
      <c r="D80" s="37"/>
      <c r="E80" s="24"/>
      <c r="F80" s="55"/>
      <c r="G80" s="25"/>
      <c r="H80" s="31"/>
      <c r="I80" s="36"/>
      <c r="J80" s="36"/>
      <c r="K80" s="88"/>
      <c r="L80" s="88"/>
      <c r="M80" s="27"/>
      <c r="N80" s="27"/>
      <c r="O80" s="27"/>
      <c r="P80" s="27"/>
      <c r="Q80" s="27"/>
      <c r="R80" s="27"/>
      <c r="S80" s="27"/>
      <c r="U80" s="14"/>
      <c r="W80" s="3"/>
      <c r="X80" s="3"/>
      <c r="Y80" s="3"/>
      <c r="Z80" s="3"/>
      <c r="AA80" s="3"/>
    </row>
    <row r="81" spans="6:6" ht="15" customHeight="1" x14ac:dyDescent="0.2">
      <c r="F81" s="265"/>
    </row>
    <row r="86" spans="6:6" ht="15" customHeight="1" x14ac:dyDescent="0.2">
      <c r="F86" s="46"/>
    </row>
  </sheetData>
  <sheetProtection algorithmName="SHA-512" hashValue="2VOkfm5MlWrkVQWkmEsWdbAF52QnYo9w/EzSGbsKJrn6Lk9kmxa0c7K+Q94J8U+o8judMLORpULNQbl4KFzcLw==" saltValue="niUhuJToBEOdsV9g9ifG1A==" spinCount="100000" sheet="1" objects="1" scenarios="1"/>
  <mergeCells count="14">
    <mergeCell ref="F47:Q47"/>
    <mergeCell ref="F29:Q29"/>
    <mergeCell ref="D32:I32"/>
    <mergeCell ref="M32:Q32"/>
    <mergeCell ref="G6:I6"/>
    <mergeCell ref="G7:I7"/>
    <mergeCell ref="F11:Q11"/>
    <mergeCell ref="D14:I14"/>
    <mergeCell ref="M14:Q14"/>
    <mergeCell ref="M64:Q64"/>
    <mergeCell ref="F61:Q61"/>
    <mergeCell ref="D64:I64"/>
    <mergeCell ref="D50:I50"/>
    <mergeCell ref="M50:Q50"/>
  </mergeCells>
  <pageMargins left="0.7" right="0.7" top="0.75" bottom="0.75" header="0.3" footer="0.3"/>
  <pageSetup paperSize="9" scale="41" fitToHeight="0" orientation="portrait" r:id="rId1"/>
  <headerFooter>
    <oddHeader xml:space="preserve">&amp;L&amp;"Roboto Condensed Light,Običajno"&amp;9 13. 11. 2025&amp;R&amp;"Roboto Condensed Light,Običajno"Uskladitveni sestanek za CZR Domžale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7A11A0-2405-4E13-93E3-9CE23E6694A9}">
  <sheetPr>
    <tabColor theme="4"/>
    <pageSetUpPr fitToPage="1"/>
  </sheetPr>
  <dimension ref="B3:R38"/>
  <sheetViews>
    <sheetView showGridLines="0" view="pageBreakPreview" zoomScaleNormal="70" zoomScaleSheetLayoutView="100" zoomScalePageLayoutView="115" workbookViewId="0">
      <selection activeCell="N53" sqref="N53"/>
    </sheetView>
  </sheetViews>
  <sheetFormatPr defaultColWidth="9.140625" defaultRowHeight="15" customHeight="1" x14ac:dyDescent="0.2"/>
  <cols>
    <col min="1" max="1" width="5.7109375" style="3" customWidth="1"/>
    <col min="2" max="2" width="2.28515625" style="3" customWidth="1"/>
    <col min="3" max="3" width="2.7109375" style="3" customWidth="1"/>
    <col min="4" max="4" width="10" style="248" customWidth="1"/>
    <col min="5" max="5" width="1.85546875" style="2" customWidth="1"/>
    <col min="6" max="6" width="56.28515625" style="21" customWidth="1"/>
    <col min="7" max="7" width="5.42578125" style="4" customWidth="1"/>
    <col min="8" max="8" width="10.140625" style="8" bestFit="1" customWidth="1"/>
    <col min="9" max="9" width="9.140625" style="9" customWidth="1"/>
    <col min="10" max="11" width="2" style="57" customWidth="1"/>
    <col min="12" max="14" width="9.140625" style="5" customWidth="1"/>
    <col min="15" max="15" width="43.7109375" style="5" customWidth="1"/>
    <col min="16" max="17" width="2.7109375" style="5" customWidth="1"/>
    <col min="18" max="18" width="3.7109375" style="5" customWidth="1"/>
    <col min="19" max="16384" width="9.140625" style="3"/>
  </cols>
  <sheetData>
    <row r="3" spans="2:18" s="79" customFormat="1" ht="15" customHeight="1" x14ac:dyDescent="0.2">
      <c r="B3" s="92"/>
      <c r="C3" s="92"/>
      <c r="D3" s="242"/>
      <c r="E3" s="91"/>
      <c r="F3" s="92"/>
      <c r="G3" s="118"/>
      <c r="H3" s="93"/>
      <c r="I3" s="93"/>
      <c r="J3" s="94"/>
      <c r="K3" s="94"/>
      <c r="L3" s="95"/>
      <c r="M3" s="95"/>
      <c r="N3" s="95"/>
      <c r="O3" s="95"/>
      <c r="P3" s="95"/>
      <c r="Q3" s="95"/>
      <c r="R3" s="259"/>
    </row>
    <row r="4" spans="2:18" ht="27.75" customHeight="1" x14ac:dyDescent="0.2">
      <c r="B4" s="100"/>
      <c r="C4" s="100"/>
      <c r="D4" s="165" t="s">
        <v>423</v>
      </c>
      <c r="E4" s="165"/>
      <c r="F4" s="165"/>
      <c r="G4" s="256"/>
      <c r="H4" s="93"/>
      <c r="I4" s="93"/>
      <c r="J4" s="94"/>
      <c r="K4" s="94"/>
      <c r="L4" s="96"/>
      <c r="M4" s="96"/>
      <c r="N4" s="96"/>
      <c r="O4" s="96"/>
      <c r="P4" s="96"/>
      <c r="Q4" s="95"/>
      <c r="R4" s="259"/>
    </row>
    <row r="5" spans="2:18" ht="3" customHeight="1" x14ac:dyDescent="0.2">
      <c r="B5" s="100"/>
      <c r="C5" s="100"/>
      <c r="D5" s="165"/>
      <c r="E5" s="165"/>
      <c r="F5" s="165"/>
      <c r="G5" s="256"/>
      <c r="H5" s="93"/>
      <c r="I5" s="93"/>
      <c r="J5" s="94"/>
      <c r="K5" s="94"/>
      <c r="L5" s="96"/>
      <c r="M5" s="96"/>
      <c r="N5" s="96"/>
      <c r="O5" s="96"/>
      <c r="P5" s="96"/>
      <c r="Q5" s="95"/>
      <c r="R5" s="259"/>
    </row>
    <row r="6" spans="2:18" s="121" customFormat="1" ht="24.75" customHeight="1" x14ac:dyDescent="0.2">
      <c r="B6" s="119"/>
      <c r="C6" s="119"/>
      <c r="D6" s="261"/>
      <c r="E6" s="165"/>
      <c r="F6" s="165"/>
      <c r="G6" s="334"/>
      <c r="H6" s="334"/>
      <c r="I6" s="334"/>
      <c r="J6" s="255"/>
      <c r="K6" s="255"/>
      <c r="L6" s="96"/>
      <c r="M6" s="96"/>
      <c r="N6" s="120"/>
      <c r="O6" s="120"/>
      <c r="P6" s="120"/>
      <c r="Q6" s="95"/>
      <c r="R6" s="259"/>
    </row>
    <row r="7" spans="2:18" s="121" customFormat="1" ht="26.25" customHeight="1" x14ac:dyDescent="0.2">
      <c r="B7" s="119"/>
      <c r="C7" s="119"/>
      <c r="D7" s="165"/>
      <c r="E7" s="165"/>
      <c r="F7" s="165"/>
      <c r="G7" s="335"/>
      <c r="H7" s="335"/>
      <c r="I7" s="335"/>
      <c r="J7" s="255"/>
      <c r="K7" s="255"/>
      <c r="L7" s="95"/>
      <c r="M7" s="95"/>
      <c r="N7" s="120"/>
      <c r="O7" s="120"/>
      <c r="P7" s="120"/>
      <c r="Q7" s="95"/>
      <c r="R7" s="259"/>
    </row>
    <row r="8" spans="2:18" ht="15" customHeight="1" x14ac:dyDescent="0.2">
      <c r="B8" s="100"/>
      <c r="C8" s="100"/>
      <c r="D8" s="99"/>
      <c r="E8" s="99"/>
      <c r="F8" s="99"/>
      <c r="G8" s="99"/>
      <c r="H8" s="99"/>
      <c r="I8" s="99"/>
      <c r="J8" s="94"/>
      <c r="K8" s="94"/>
      <c r="L8" s="257"/>
      <c r="M8" s="257"/>
      <c r="N8" s="96"/>
      <c r="O8" s="96"/>
      <c r="P8" s="96"/>
      <c r="Q8" s="95"/>
      <c r="R8" s="259"/>
    </row>
    <row r="10" spans="2:18" s="14" customFormat="1" ht="15" customHeight="1" x14ac:dyDescent="0.2">
      <c r="B10" s="80"/>
      <c r="C10" s="37"/>
      <c r="D10" s="37"/>
      <c r="E10" s="24"/>
      <c r="F10" s="53"/>
      <c r="G10" s="25"/>
      <c r="H10" s="25"/>
      <c r="I10" s="26"/>
      <c r="J10" s="58"/>
      <c r="K10" s="58"/>
      <c r="L10" s="27"/>
      <c r="M10" s="27"/>
      <c r="N10" s="27"/>
      <c r="O10" s="27"/>
      <c r="P10" s="27"/>
      <c r="Q10" s="27"/>
      <c r="R10" s="5"/>
    </row>
    <row r="11" spans="2:18" s="14" customFormat="1" ht="27.75" x14ac:dyDescent="0.2">
      <c r="B11" s="80"/>
      <c r="C11" s="80"/>
      <c r="D11" s="243" t="s">
        <v>422</v>
      </c>
      <c r="E11" s="24"/>
      <c r="F11" s="331" t="s">
        <v>236</v>
      </c>
      <c r="G11" s="331"/>
      <c r="H11" s="331"/>
      <c r="I11" s="331"/>
      <c r="J11" s="331"/>
      <c r="K11" s="331"/>
      <c r="L11" s="331"/>
      <c r="M11" s="331"/>
      <c r="N11" s="331"/>
      <c r="O11" s="331"/>
      <c r="P11" s="78"/>
      <c r="Q11" s="27"/>
      <c r="R11" s="5"/>
    </row>
    <row r="12" spans="2:18" s="14" customFormat="1" ht="15" customHeight="1" x14ac:dyDescent="0.2">
      <c r="B12" s="80"/>
      <c r="C12" s="80"/>
      <c r="D12" s="37"/>
      <c r="E12" s="28"/>
      <c r="F12" s="53"/>
      <c r="G12" s="29"/>
      <c r="H12" s="29"/>
      <c r="I12" s="26"/>
      <c r="J12" s="58"/>
      <c r="K12" s="58"/>
      <c r="L12" s="30"/>
      <c r="M12" s="30"/>
      <c r="N12" s="30"/>
      <c r="O12" s="30"/>
      <c r="P12" s="30"/>
      <c r="Q12" s="27"/>
      <c r="R12" s="5"/>
    </row>
    <row r="13" spans="2:18" ht="15" customHeight="1" x14ac:dyDescent="0.2">
      <c r="B13" s="80"/>
      <c r="C13" s="101"/>
      <c r="D13" s="244"/>
      <c r="E13" s="82"/>
      <c r="F13" s="52"/>
      <c r="G13" s="83"/>
      <c r="H13" s="83"/>
      <c r="I13" s="84"/>
      <c r="J13" s="85"/>
      <c r="K13" s="85"/>
      <c r="L13" s="86"/>
      <c r="M13" s="86"/>
      <c r="N13" s="86"/>
      <c r="O13" s="86"/>
      <c r="P13" s="102"/>
      <c r="Q13" s="27"/>
    </row>
    <row r="14" spans="2:18" ht="15" customHeight="1" x14ac:dyDescent="0.2">
      <c r="B14" s="80"/>
      <c r="C14" s="49"/>
      <c r="D14" s="332" t="s">
        <v>9</v>
      </c>
      <c r="E14" s="332"/>
      <c r="F14" s="332"/>
      <c r="G14" s="332"/>
      <c r="H14" s="332"/>
      <c r="I14" s="332"/>
      <c r="J14" s="62"/>
      <c r="K14" s="62"/>
      <c r="L14" s="333" t="s">
        <v>10</v>
      </c>
      <c r="M14" s="333"/>
      <c r="N14" s="333"/>
      <c r="O14" s="333"/>
      <c r="P14" s="103"/>
      <c r="Q14" s="27"/>
    </row>
    <row r="15" spans="2:18" s="181" customFormat="1" ht="15" customHeight="1" x14ac:dyDescent="0.2">
      <c r="B15" s="182"/>
      <c r="C15" s="183"/>
      <c r="D15" s="245" t="s">
        <v>6</v>
      </c>
      <c r="E15" s="184"/>
      <c r="F15" s="185" t="s">
        <v>7</v>
      </c>
      <c r="G15" s="184" t="s">
        <v>0</v>
      </c>
      <c r="H15" s="184" t="s">
        <v>3</v>
      </c>
      <c r="I15" s="184" t="s">
        <v>5</v>
      </c>
      <c r="J15" s="176"/>
      <c r="K15" s="186"/>
      <c r="L15" s="184" t="s">
        <v>0</v>
      </c>
      <c r="M15" s="184" t="s">
        <v>3</v>
      </c>
      <c r="N15" s="184" t="s">
        <v>5</v>
      </c>
      <c r="O15" s="184" t="s">
        <v>4</v>
      </c>
      <c r="P15" s="187"/>
      <c r="Q15" s="188"/>
      <c r="R15" s="189"/>
    </row>
    <row r="16" spans="2:18" s="14" customFormat="1" ht="15" customHeight="1" thickBot="1" x14ac:dyDescent="0.25">
      <c r="B16" s="80"/>
      <c r="C16" s="49"/>
      <c r="D16"/>
      <c r="E16" s="16"/>
      <c r="F16" s="54"/>
      <c r="G16" s="15"/>
      <c r="H16" s="15"/>
      <c r="I16" s="17"/>
      <c r="J16" s="59"/>
      <c r="K16" s="59"/>
      <c r="L16" s="18"/>
      <c r="M16" s="18"/>
      <c r="N16" s="18"/>
      <c r="O16" s="18"/>
      <c r="P16" s="103"/>
      <c r="Q16" s="27"/>
      <c r="R16" s="5"/>
    </row>
    <row r="17" spans="2:18" s="32" customFormat="1" ht="14.25" thickTop="1" thickBot="1" x14ac:dyDescent="0.25">
      <c r="B17" s="125"/>
      <c r="C17" s="226"/>
      <c r="D17" s="63" t="str">
        <f>_xlfn.CONCAT($D$11,"-",TEXT(COUNT($G$17:G17), "00"))</f>
        <v>A17-01</v>
      </c>
      <c r="E17" s="35"/>
      <c r="F17" s="169" t="s">
        <v>310</v>
      </c>
      <c r="G17" s="97">
        <v>1</v>
      </c>
      <c r="H17" s="9">
        <v>64</v>
      </c>
      <c r="I17" s="9">
        <f>G17*H17</f>
        <v>64</v>
      </c>
      <c r="J17" s="57"/>
      <c r="K17" s="57"/>
      <c r="L17" s="154"/>
      <c r="M17" s="128"/>
      <c r="N17" s="13">
        <f>L17*M17</f>
        <v>0</v>
      </c>
      <c r="O17" s="155"/>
      <c r="P17" s="122"/>
      <c r="Q17" s="30"/>
      <c r="R17" s="34"/>
    </row>
    <row r="18" spans="2:18" ht="14.25" thickTop="1" thickBot="1" x14ac:dyDescent="0.25">
      <c r="B18" s="80"/>
      <c r="C18" s="105"/>
      <c r="D18" s="246"/>
      <c r="F18" s="241" t="s">
        <v>316</v>
      </c>
      <c r="G18" s="97"/>
      <c r="H18" s="9"/>
      <c r="O18" s="98"/>
      <c r="P18" s="103"/>
      <c r="Q18" s="27"/>
    </row>
    <row r="19" spans="2:18" s="21" customFormat="1" ht="14.25" thickTop="1" thickBot="1" x14ac:dyDescent="0.25">
      <c r="B19" s="55"/>
      <c r="C19" s="104"/>
      <c r="D19" s="63" t="str">
        <f>_xlfn.CONCAT($D$11,"-",TEXT(COUNT($G$17:G19), "00"))</f>
        <v>A17-02</v>
      </c>
      <c r="E19" s="19"/>
      <c r="F19" s="169" t="s">
        <v>411</v>
      </c>
      <c r="G19" s="97">
        <v>1</v>
      </c>
      <c r="H19" s="9" t="s">
        <v>25</v>
      </c>
      <c r="I19" s="9" t="s">
        <v>25</v>
      </c>
      <c r="J19" s="60"/>
      <c r="K19" s="60"/>
      <c r="L19" s="154"/>
      <c r="M19" s="128"/>
      <c r="N19" s="13">
        <f>L19*M19</f>
        <v>0</v>
      </c>
      <c r="O19" s="155"/>
      <c r="P19" s="103"/>
      <c r="Q19" s="89"/>
      <c r="R19" s="6"/>
    </row>
    <row r="20" spans="2:18" ht="14.25" thickTop="1" thickBot="1" x14ac:dyDescent="0.25">
      <c r="B20" s="80"/>
      <c r="C20" s="105"/>
      <c r="D20" s="246"/>
      <c r="F20" s="241" t="s">
        <v>412</v>
      </c>
      <c r="G20" s="97"/>
      <c r="H20" s="9"/>
      <c r="P20" s="103"/>
      <c r="Q20" s="27"/>
    </row>
    <row r="21" spans="2:18" s="21" customFormat="1" ht="14.25" thickTop="1" thickBot="1" x14ac:dyDescent="0.25">
      <c r="B21" s="55"/>
      <c r="C21" s="104"/>
      <c r="D21" s="63" t="str">
        <f>_xlfn.CONCAT($D$11,"-",TEXT(COUNT($G$17:G21), "00"))</f>
        <v>A17-03</v>
      </c>
      <c r="E21" s="19"/>
      <c r="F21" s="169" t="s">
        <v>413</v>
      </c>
      <c r="G21" s="97">
        <v>1</v>
      </c>
      <c r="H21" s="9" t="s">
        <v>25</v>
      </c>
      <c r="I21" s="9" t="s">
        <v>25</v>
      </c>
      <c r="J21" s="60"/>
      <c r="K21" s="60"/>
      <c r="L21" s="154"/>
      <c r="M21" s="128"/>
      <c r="N21" s="13">
        <f>L21*M21</f>
        <v>0</v>
      </c>
      <c r="O21" s="155"/>
      <c r="P21" s="103"/>
      <c r="Q21" s="89"/>
      <c r="R21" s="6"/>
    </row>
    <row r="22" spans="2:18" ht="14.25" thickTop="1" thickBot="1" x14ac:dyDescent="0.25">
      <c r="B22" s="80"/>
      <c r="C22" s="105"/>
      <c r="D22" s="246"/>
      <c r="F22" s="241"/>
      <c r="G22" s="97"/>
      <c r="H22" s="9"/>
      <c r="P22" s="103"/>
      <c r="Q22" s="27"/>
    </row>
    <row r="23" spans="2:18" s="21" customFormat="1" ht="14.25" thickTop="1" thickBot="1" x14ac:dyDescent="0.25">
      <c r="B23" s="55"/>
      <c r="C23" s="104"/>
      <c r="D23" s="63" t="str">
        <f>_xlfn.CONCAT($D$11,"-",TEXT(COUNT($G$17:G23), "00"))</f>
        <v>A17-04</v>
      </c>
      <c r="E23" s="19"/>
      <c r="F23" s="304" t="s">
        <v>317</v>
      </c>
      <c r="G23" s="97">
        <v>1</v>
      </c>
      <c r="H23" s="9" t="s">
        <v>25</v>
      </c>
      <c r="I23" s="9" t="s">
        <v>25</v>
      </c>
      <c r="J23" s="60"/>
      <c r="K23" s="60"/>
      <c r="L23" s="154"/>
      <c r="M23" s="128"/>
      <c r="N23" s="13">
        <f>L23*M23</f>
        <v>0</v>
      </c>
      <c r="O23" s="155"/>
      <c r="P23" s="103"/>
      <c r="Q23" s="89"/>
      <c r="R23" s="6"/>
    </row>
    <row r="24" spans="2:18" ht="14.25" thickTop="1" thickBot="1" x14ac:dyDescent="0.25">
      <c r="B24" s="80"/>
      <c r="C24" s="105"/>
      <c r="D24" s="246"/>
      <c r="F24" s="305" t="s">
        <v>153</v>
      </c>
      <c r="G24" s="97"/>
      <c r="H24" s="9"/>
      <c r="P24" s="103"/>
      <c r="Q24" s="27"/>
    </row>
    <row r="25" spans="2:18" s="21" customFormat="1" ht="14.25" thickTop="1" thickBot="1" x14ac:dyDescent="0.25">
      <c r="B25" s="55"/>
      <c r="C25" s="104"/>
      <c r="D25" s="63" t="str">
        <f>_xlfn.CONCAT($D$11,"-",TEXT(COUNT($G$17:G25), "00"))</f>
        <v>A17-05</v>
      </c>
      <c r="E25" s="19"/>
      <c r="F25" s="304" t="s">
        <v>317</v>
      </c>
      <c r="G25" s="97">
        <v>1</v>
      </c>
      <c r="H25" s="9" t="s">
        <v>25</v>
      </c>
      <c r="I25" s="9" t="s">
        <v>25</v>
      </c>
      <c r="J25" s="60"/>
      <c r="K25" s="60"/>
      <c r="L25" s="154"/>
      <c r="M25" s="128"/>
      <c r="N25" s="13">
        <f>L25*M25</f>
        <v>0</v>
      </c>
      <c r="O25" s="155"/>
      <c r="P25" s="103"/>
      <c r="Q25" s="89"/>
      <c r="R25" s="6"/>
    </row>
    <row r="26" spans="2:18" ht="14.25" thickTop="1" thickBot="1" x14ac:dyDescent="0.25">
      <c r="B26" s="80"/>
      <c r="C26" s="105"/>
      <c r="D26" s="246"/>
      <c r="F26" s="305" t="s">
        <v>153</v>
      </c>
      <c r="G26" s="97"/>
      <c r="H26" s="9"/>
      <c r="P26" s="103"/>
      <c r="Q26" s="27"/>
    </row>
    <row r="27" spans="2:18" s="21" customFormat="1" ht="14.25" thickTop="1" thickBot="1" x14ac:dyDescent="0.25">
      <c r="B27" s="55"/>
      <c r="C27" s="104"/>
      <c r="D27" s="63" t="str">
        <f>_xlfn.CONCAT($D$11,"-",TEXT(COUNT($G$17:G27), "00"))</f>
        <v>A17-06</v>
      </c>
      <c r="E27" s="19"/>
      <c r="F27" s="304" t="s">
        <v>317</v>
      </c>
      <c r="G27" s="97">
        <v>1</v>
      </c>
      <c r="H27" s="9" t="s">
        <v>25</v>
      </c>
      <c r="I27" s="9" t="s">
        <v>25</v>
      </c>
      <c r="J27" s="60"/>
      <c r="K27" s="60"/>
      <c r="L27" s="154"/>
      <c r="M27" s="128"/>
      <c r="N27" s="13">
        <f>L27*M27</f>
        <v>0</v>
      </c>
      <c r="O27" s="155"/>
      <c r="P27" s="103"/>
      <c r="Q27" s="89"/>
      <c r="R27" s="6"/>
    </row>
    <row r="28" spans="2:18" ht="14.25" thickTop="1" thickBot="1" x14ac:dyDescent="0.25">
      <c r="B28" s="80"/>
      <c r="C28" s="105"/>
      <c r="D28" s="246"/>
      <c r="F28" s="305" t="s">
        <v>153</v>
      </c>
      <c r="G28" s="97"/>
      <c r="H28" s="9"/>
      <c r="P28" s="103"/>
      <c r="Q28" s="27"/>
    </row>
    <row r="29" spans="2:18" s="21" customFormat="1" ht="14.25" thickTop="1" thickBot="1" x14ac:dyDescent="0.25">
      <c r="B29" s="55"/>
      <c r="C29" s="104"/>
      <c r="D29" s="63" t="str">
        <f>_xlfn.CONCAT($D$11,"-",TEXT(COUNT($G$17:G29), "00"))</f>
        <v>A17-07</v>
      </c>
      <c r="E29" s="19"/>
      <c r="F29" s="304" t="s">
        <v>317</v>
      </c>
      <c r="G29" s="97">
        <v>1</v>
      </c>
      <c r="H29" s="9" t="s">
        <v>25</v>
      </c>
      <c r="I29" s="9" t="s">
        <v>25</v>
      </c>
      <c r="J29" s="60"/>
      <c r="K29" s="60"/>
      <c r="L29" s="154"/>
      <c r="M29" s="128"/>
      <c r="N29" s="13">
        <f>L29*M29</f>
        <v>0</v>
      </c>
      <c r="O29" s="155"/>
      <c r="P29" s="103"/>
      <c r="Q29" s="89"/>
      <c r="R29" s="6"/>
    </row>
    <row r="30" spans="2:18" ht="14.25" thickTop="1" thickBot="1" x14ac:dyDescent="0.25">
      <c r="B30" s="80"/>
      <c r="C30" s="105"/>
      <c r="D30" s="246"/>
      <c r="F30" s="305" t="s">
        <v>153</v>
      </c>
      <c r="G30" s="97"/>
      <c r="H30" s="9"/>
      <c r="P30" s="103"/>
      <c r="Q30" s="27"/>
    </row>
    <row r="31" spans="2:18" ht="14.25" thickTop="1" thickBot="1" x14ac:dyDescent="0.25">
      <c r="B31" s="80"/>
      <c r="C31" s="105"/>
      <c r="D31" s="246"/>
      <c r="F31" s="241"/>
      <c r="G31" s="97"/>
      <c r="H31" s="9"/>
      <c r="P31" s="103"/>
      <c r="Q31" s="27"/>
    </row>
    <row r="32" spans="2:18" ht="13.5" thickTop="1" x14ac:dyDescent="0.2">
      <c r="B32" s="80"/>
      <c r="C32" s="106"/>
      <c r="D32" s="247"/>
      <c r="E32" s="40"/>
      <c r="F32" s="87"/>
      <c r="G32" s="41"/>
      <c r="H32" s="42"/>
      <c r="I32" s="42"/>
      <c r="J32" s="61"/>
      <c r="K32" s="61"/>
      <c r="L32" s="43"/>
      <c r="M32" s="43"/>
      <c r="N32" s="43"/>
      <c r="O32" s="43"/>
      <c r="P32" s="107"/>
      <c r="Q32" s="27"/>
    </row>
    <row r="33" spans="2:17" ht="13.5" customHeight="1" x14ac:dyDescent="0.2">
      <c r="B33" s="80"/>
      <c r="C33" s="81"/>
      <c r="D33" s="37"/>
      <c r="E33" s="24"/>
      <c r="F33" s="55"/>
      <c r="G33" s="25"/>
      <c r="H33" s="36"/>
      <c r="I33" s="36"/>
      <c r="J33" s="88"/>
      <c r="K33" s="88"/>
      <c r="L33" s="27"/>
      <c r="M33" s="27"/>
      <c r="N33" s="27"/>
      <c r="O33" s="27"/>
      <c r="P33" s="27"/>
      <c r="Q33" s="27"/>
    </row>
    <row r="34" spans="2:17" ht="15" customHeight="1" x14ac:dyDescent="0.2">
      <c r="C34" s="7"/>
    </row>
    <row r="38" spans="2:17" ht="15" customHeight="1" x14ac:dyDescent="0.2">
      <c r="F38" s="46"/>
    </row>
  </sheetData>
  <sheetProtection algorithmName="SHA-512" hashValue="5MBKqCPG15/d+DYSCMZl0etUUBEV5iw/vI1My+GAG2qpfoTgHzrl1SLDZaSnFeuqvsTOtVWvTWFu+jmYZfF5yw==" saltValue="AewlGTrdG+fFbl28gYWUxA==" spinCount="100000" sheet="1" objects="1" scenarios="1"/>
  <mergeCells count="5">
    <mergeCell ref="G6:I6"/>
    <mergeCell ref="G7:I7"/>
    <mergeCell ref="F11:O11"/>
    <mergeCell ref="D14:I14"/>
    <mergeCell ref="L14:O14"/>
  </mergeCells>
  <pageMargins left="0.7" right="0.7" top="0.75" bottom="0.75" header="0.3" footer="0.3"/>
  <pageSetup paperSize="9" scale="47" fitToHeight="0" orientation="portrait" r:id="rId1"/>
  <headerFooter>
    <oddHeader xml:space="preserve">&amp;L&amp;"Roboto Condensed Light,Običajno"&amp;9 13. 11. 2025&amp;R&amp;"Roboto Condensed Light,Običajno"Uskladitveni sestanek za CZR Domžale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D7C32-40C4-48C3-A9C3-2B2629467AE3}">
  <sheetPr>
    <tabColor theme="7" tint="0.39997558519241921"/>
    <pageSetUpPr fitToPage="1"/>
  </sheetPr>
  <dimension ref="A3:T239"/>
  <sheetViews>
    <sheetView showGridLines="0" view="pageBreakPreview" zoomScale="85" zoomScaleNormal="115" zoomScaleSheetLayoutView="85" zoomScalePageLayoutView="10" workbookViewId="0">
      <selection activeCell="Z29" sqref="Z29"/>
    </sheetView>
  </sheetViews>
  <sheetFormatPr defaultColWidth="9.140625" defaultRowHeight="15" customHeight="1" x14ac:dyDescent="0.2"/>
  <cols>
    <col min="1" max="1" width="5.7109375" style="3" customWidth="1"/>
    <col min="2" max="2" width="2.28515625" style="3" customWidth="1"/>
    <col min="3" max="3" width="2.7109375" style="3" customWidth="1"/>
    <col min="4" max="4" width="10" style="248" customWidth="1"/>
    <col min="5" max="5" width="1.85546875" style="2" customWidth="1"/>
    <col min="6" max="6" width="62.5703125" style="21" customWidth="1"/>
    <col min="7" max="7" width="5.42578125" style="4" customWidth="1"/>
    <col min="8" max="8" width="10.140625" style="8" bestFit="1" customWidth="1"/>
    <col min="9" max="9" width="9.140625" style="9"/>
    <col min="10" max="11" width="2" style="57" customWidth="1"/>
    <col min="12" max="14" width="9.140625" style="5"/>
    <col min="15" max="15" width="13.140625" style="5" customWidth="1"/>
    <col min="16" max="16" width="50.42578125" style="5" customWidth="1"/>
    <col min="17" max="18" width="2.7109375" style="5" customWidth="1"/>
    <col min="19" max="19" width="3.7109375" style="5" customWidth="1"/>
    <col min="20" max="16384" width="9.140625" style="3"/>
  </cols>
  <sheetData>
    <row r="3" spans="2:20" s="79" customFormat="1" ht="15" customHeight="1" x14ac:dyDescent="0.2">
      <c r="B3" s="92"/>
      <c r="C3" s="92"/>
      <c r="D3" s="242"/>
      <c r="E3" s="91"/>
      <c r="F3" s="92"/>
      <c r="G3" s="118"/>
      <c r="H3" s="93"/>
      <c r="I3" s="93"/>
      <c r="J3" s="94"/>
      <c r="K3" s="94"/>
      <c r="L3" s="95"/>
      <c r="M3" s="95"/>
      <c r="N3" s="95"/>
      <c r="O3" s="95"/>
      <c r="P3" s="95"/>
      <c r="Q3" s="95"/>
      <c r="R3" s="95"/>
      <c r="S3" s="259"/>
    </row>
    <row r="4" spans="2:20" ht="28.5" customHeight="1" x14ac:dyDescent="0.2">
      <c r="B4" s="100"/>
      <c r="C4" s="100"/>
      <c r="D4" s="165" t="s">
        <v>425</v>
      </c>
      <c r="E4" s="165"/>
      <c r="F4" s="165"/>
      <c r="G4" s="256"/>
      <c r="H4" s="93"/>
      <c r="I4" s="93"/>
      <c r="J4" s="94"/>
      <c r="K4" s="94"/>
      <c r="L4" s="96"/>
      <c r="M4" s="96"/>
      <c r="N4" s="96"/>
      <c r="O4" s="96"/>
      <c r="P4" s="96"/>
      <c r="Q4" s="96"/>
      <c r="R4" s="95"/>
      <c r="S4" s="259"/>
    </row>
    <row r="5" spans="2:20" ht="15" customHeight="1" x14ac:dyDescent="0.2">
      <c r="B5" s="100"/>
      <c r="C5" s="100"/>
      <c r="D5" s="314" t="s">
        <v>455</v>
      </c>
      <c r="E5" s="314"/>
      <c r="F5" s="314"/>
      <c r="G5" s="314"/>
      <c r="H5" s="314"/>
      <c r="I5" s="314"/>
      <c r="J5" s="314"/>
      <c r="K5" s="314"/>
      <c r="L5" s="314"/>
      <c r="M5" s="314"/>
      <c r="N5" s="315"/>
      <c r="O5" s="315"/>
      <c r="P5" s="315"/>
      <c r="Q5" s="96"/>
      <c r="R5" s="95"/>
      <c r="S5" s="259"/>
    </row>
    <row r="6" spans="2:20" s="121" customFormat="1" ht="15" customHeight="1" x14ac:dyDescent="0.2">
      <c r="B6" s="119"/>
      <c r="C6" s="119"/>
      <c r="D6" s="165"/>
      <c r="E6" s="165"/>
      <c r="F6" s="165"/>
      <c r="G6" s="335"/>
      <c r="H6" s="335"/>
      <c r="I6" s="335"/>
      <c r="J6" s="255"/>
      <c r="K6" s="255"/>
      <c r="L6" s="95"/>
      <c r="M6" s="95"/>
      <c r="N6" s="120"/>
      <c r="O6" s="120"/>
      <c r="P6" s="120"/>
      <c r="Q6" s="120"/>
      <c r="R6" s="95"/>
      <c r="S6" s="259"/>
    </row>
    <row r="7" spans="2:20" ht="15" customHeight="1" x14ac:dyDescent="0.2">
      <c r="B7" s="100"/>
      <c r="C7" s="100"/>
      <c r="D7" s="99"/>
      <c r="E7" s="99"/>
      <c r="F7" s="99"/>
      <c r="G7" s="99"/>
      <c r="H7" s="99"/>
      <c r="I7" s="99"/>
      <c r="J7" s="94"/>
      <c r="K7" s="94"/>
      <c r="L7" s="257"/>
      <c r="M7" s="257"/>
      <c r="N7" s="96"/>
      <c r="O7" s="96"/>
      <c r="P7" s="96"/>
      <c r="Q7" s="96"/>
      <c r="R7" s="95"/>
      <c r="S7" s="259"/>
    </row>
    <row r="9" spans="2:20" s="14" customFormat="1" ht="15" customHeight="1" x14ac:dyDescent="0.2">
      <c r="B9" s="80"/>
      <c r="C9" s="37"/>
      <c r="D9" s="37"/>
      <c r="E9" s="24"/>
      <c r="F9" s="53"/>
      <c r="G9" s="25"/>
      <c r="H9" s="25"/>
      <c r="I9" s="26"/>
      <c r="J9" s="58"/>
      <c r="K9" s="58"/>
      <c r="L9" s="27"/>
      <c r="M9" s="27"/>
      <c r="N9" s="27"/>
      <c r="O9" s="27"/>
      <c r="P9" s="27"/>
      <c r="Q9" s="27"/>
      <c r="R9" s="27"/>
      <c r="S9" s="5"/>
    </row>
    <row r="10" spans="2:20" s="14" customFormat="1" ht="28.5" customHeight="1" x14ac:dyDescent="0.2">
      <c r="B10" s="80"/>
      <c r="C10" s="80"/>
      <c r="D10" s="243" t="s">
        <v>426</v>
      </c>
      <c r="E10" s="24"/>
      <c r="F10" s="331" t="s">
        <v>342</v>
      </c>
      <c r="G10" s="331"/>
      <c r="H10" s="331"/>
      <c r="I10" s="331"/>
      <c r="J10" s="331"/>
      <c r="K10" s="331"/>
      <c r="L10" s="331"/>
      <c r="M10" s="331"/>
      <c r="N10" s="331"/>
      <c r="O10" s="331"/>
      <c r="P10" s="331"/>
      <c r="Q10" s="78"/>
      <c r="R10" s="27"/>
      <c r="S10" s="5"/>
    </row>
    <row r="11" spans="2:20" s="14" customFormat="1" ht="15" customHeight="1" x14ac:dyDescent="0.2">
      <c r="B11" s="80"/>
      <c r="C11" s="80"/>
      <c r="D11" s="37"/>
      <c r="E11" s="28"/>
      <c r="F11" s="53"/>
      <c r="G11" s="29"/>
      <c r="H11" s="29"/>
      <c r="I11" s="26"/>
      <c r="J11" s="58"/>
      <c r="K11" s="58"/>
      <c r="L11" s="30"/>
      <c r="M11" s="30"/>
      <c r="N11" s="30"/>
      <c r="O11" s="30"/>
      <c r="P11" s="30"/>
      <c r="Q11" s="30"/>
      <c r="R11" s="27"/>
      <c r="S11" s="5"/>
    </row>
    <row r="12" spans="2:20" s="14" customFormat="1" ht="15" customHeight="1" x14ac:dyDescent="0.2">
      <c r="B12" s="80"/>
      <c r="C12" s="80"/>
      <c r="D12" s="37"/>
      <c r="E12" s="28"/>
      <c r="F12" s="53" t="s">
        <v>358</v>
      </c>
      <c r="G12" s="313">
        <f>G19</f>
        <v>10</v>
      </c>
      <c r="H12" s="29"/>
      <c r="I12" s="26"/>
      <c r="J12" s="58"/>
      <c r="K12" s="58"/>
      <c r="L12" s="30"/>
      <c r="M12" s="30"/>
      <c r="N12" s="30"/>
      <c r="O12" s="30"/>
      <c r="P12" s="30"/>
      <c r="Q12" s="30"/>
      <c r="R12" s="27"/>
      <c r="S12" s="5"/>
    </row>
    <row r="13" spans="2:20" s="14" customFormat="1" ht="15" customHeight="1" x14ac:dyDescent="0.2">
      <c r="B13" s="80"/>
      <c r="C13" s="80"/>
      <c r="D13" s="37"/>
      <c r="E13" s="28"/>
      <c r="F13" s="53" t="s">
        <v>359</v>
      </c>
      <c r="G13" s="313">
        <f>SUM(G27,G29,G33,G37,G41,G45)</f>
        <v>16</v>
      </c>
      <c r="H13" s="29"/>
      <c r="I13" s="26"/>
      <c r="J13" s="58"/>
      <c r="K13" s="58"/>
      <c r="L13" s="30"/>
      <c r="M13" s="30"/>
      <c r="N13" s="30"/>
      <c r="O13" s="30"/>
      <c r="P13" s="30"/>
      <c r="Q13" s="30"/>
      <c r="R13" s="27"/>
      <c r="S13" s="5"/>
    </row>
    <row r="14" spans="2:20" s="14" customFormat="1" ht="15" customHeight="1" x14ac:dyDescent="0.2">
      <c r="B14" s="80"/>
      <c r="C14" s="80"/>
      <c r="D14" s="37"/>
      <c r="E14" s="28"/>
      <c r="F14" s="53"/>
      <c r="G14" s="29"/>
      <c r="H14" s="29"/>
      <c r="I14" s="26"/>
      <c r="J14" s="58"/>
      <c r="K14" s="58"/>
      <c r="L14" s="30"/>
      <c r="M14" s="30"/>
      <c r="N14" s="30"/>
      <c r="O14" s="30"/>
      <c r="P14" s="30"/>
      <c r="Q14" s="30"/>
      <c r="R14" s="27"/>
      <c r="S14" s="5"/>
    </row>
    <row r="15" spans="2:20" ht="15" customHeight="1" x14ac:dyDescent="0.2">
      <c r="B15" s="80"/>
      <c r="C15" s="101"/>
      <c r="D15" s="244"/>
      <c r="E15" s="82"/>
      <c r="F15" s="52"/>
      <c r="G15" s="83"/>
      <c r="H15" s="83"/>
      <c r="I15" s="84"/>
      <c r="J15" s="85"/>
      <c r="K15" s="85"/>
      <c r="L15" s="86"/>
      <c r="M15" s="86"/>
      <c r="N15" s="86"/>
      <c r="O15" s="86"/>
      <c r="P15" s="86"/>
      <c r="Q15" s="102"/>
      <c r="R15" s="27"/>
      <c r="T15" s="14"/>
    </row>
    <row r="16" spans="2:20" ht="15" customHeight="1" x14ac:dyDescent="0.2">
      <c r="B16" s="80"/>
      <c r="C16" s="49"/>
      <c r="D16" s="332" t="s">
        <v>9</v>
      </c>
      <c r="E16" s="332"/>
      <c r="F16" s="332"/>
      <c r="G16" s="332"/>
      <c r="H16" s="332"/>
      <c r="I16" s="332"/>
      <c r="J16" s="62"/>
      <c r="K16" s="62"/>
      <c r="L16" s="333" t="s">
        <v>10</v>
      </c>
      <c r="M16" s="333"/>
      <c r="N16" s="333"/>
      <c r="O16" s="333"/>
      <c r="P16" s="333"/>
      <c r="Q16" s="103"/>
      <c r="R16" s="27"/>
      <c r="T16" s="14"/>
    </row>
    <row r="17" spans="2:20" s="181" customFormat="1" ht="15" customHeight="1" x14ac:dyDescent="0.2">
      <c r="B17" s="182"/>
      <c r="C17" s="183"/>
      <c r="D17" s="245" t="s">
        <v>6</v>
      </c>
      <c r="E17" s="184"/>
      <c r="F17" s="185" t="s">
        <v>7</v>
      </c>
      <c r="G17" s="184" t="s">
        <v>0</v>
      </c>
      <c r="H17" s="184" t="s">
        <v>3</v>
      </c>
      <c r="I17" s="184" t="s">
        <v>5</v>
      </c>
      <c r="J17" s="176"/>
      <c r="K17" s="186"/>
      <c r="L17" s="184" t="s">
        <v>0</v>
      </c>
      <c r="M17" s="184" t="s">
        <v>3</v>
      </c>
      <c r="N17" s="184" t="s">
        <v>5</v>
      </c>
      <c r="O17" s="184" t="s">
        <v>437</v>
      </c>
      <c r="P17" s="184" t="s">
        <v>4</v>
      </c>
      <c r="Q17" s="187"/>
      <c r="R17" s="188"/>
      <c r="S17" s="189"/>
      <c r="T17" s="14"/>
    </row>
    <row r="18" spans="2:20" s="14" customFormat="1" ht="15" customHeight="1" thickBot="1" x14ac:dyDescent="0.25">
      <c r="B18" s="80"/>
      <c r="C18" s="49"/>
      <c r="D18"/>
      <c r="E18" s="16"/>
      <c r="F18" s="54"/>
      <c r="G18" s="15"/>
      <c r="H18" s="15"/>
      <c r="I18" s="17"/>
      <c r="J18" s="59"/>
      <c r="K18" s="59"/>
      <c r="L18" s="18"/>
      <c r="M18" s="18"/>
      <c r="N18" s="18"/>
      <c r="O18" s="18"/>
      <c r="P18" s="18"/>
      <c r="Q18" s="103"/>
      <c r="R18" s="27"/>
      <c r="S18" s="5"/>
    </row>
    <row r="19" spans="2:20" s="32" customFormat="1" ht="15" customHeight="1" thickTop="1" thickBot="1" x14ac:dyDescent="0.25">
      <c r="B19" s="125"/>
      <c r="C19" s="226"/>
      <c r="D19" s="63" t="str">
        <f>_xlfn.CONCAT($D$10,"-",TEXT(COUNT($G19:G$19), "00"))</f>
        <v>B1-01</v>
      </c>
      <c r="E19" s="35"/>
      <c r="F19" s="169" t="s">
        <v>343</v>
      </c>
      <c r="G19" s="311">
        <v>10</v>
      </c>
      <c r="H19" s="312">
        <v>55.26</v>
      </c>
      <c r="I19" s="312">
        <f>G19*H19</f>
        <v>552.6</v>
      </c>
      <c r="J19" s="57"/>
      <c r="K19" s="57"/>
      <c r="L19" s="154"/>
      <c r="M19" s="128"/>
      <c r="N19" s="13">
        <f>L19*M19</f>
        <v>0</v>
      </c>
      <c r="O19" s="316" t="s">
        <v>441</v>
      </c>
      <c r="P19" s="155"/>
      <c r="Q19" s="122"/>
      <c r="R19" s="30"/>
      <c r="S19" s="34"/>
      <c r="T19" s="14"/>
    </row>
    <row r="20" spans="2:20" ht="35.25" thickTop="1" thickBot="1" x14ac:dyDescent="0.25">
      <c r="B20" s="80"/>
      <c r="C20" s="105"/>
      <c r="D20" s="246"/>
      <c r="F20" s="241" t="s">
        <v>378</v>
      </c>
      <c r="G20" s="311"/>
      <c r="H20" s="312"/>
      <c r="I20" s="312"/>
      <c r="P20" s="98"/>
      <c r="Q20" s="103"/>
      <c r="R20" s="27"/>
      <c r="T20" s="14"/>
    </row>
    <row r="21" spans="2:20" s="21" customFormat="1" ht="15" customHeight="1" thickTop="1" thickBot="1" x14ac:dyDescent="0.25">
      <c r="B21" s="55"/>
      <c r="C21" s="104"/>
      <c r="D21" s="63" t="str">
        <f>_xlfn.CONCAT($D$10,"-",TEXT(COUNT($G$19:G21), "00"))</f>
        <v>B1-02</v>
      </c>
      <c r="E21" s="19"/>
      <c r="F21" s="169" t="s">
        <v>154</v>
      </c>
      <c r="G21" s="311">
        <v>2</v>
      </c>
      <c r="H21" s="312">
        <v>20</v>
      </c>
      <c r="I21" s="312">
        <f>G21*H21</f>
        <v>40</v>
      </c>
      <c r="J21" s="60"/>
      <c r="K21" s="60"/>
      <c r="L21" s="154"/>
      <c r="M21" s="128"/>
      <c r="N21" s="13">
        <f>L21*M21</f>
        <v>0</v>
      </c>
      <c r="O21" s="316" t="s">
        <v>441</v>
      </c>
      <c r="P21" s="155"/>
      <c r="Q21" s="103"/>
      <c r="R21" s="89"/>
      <c r="S21" s="6"/>
      <c r="T21" s="14"/>
    </row>
    <row r="22" spans="2:20" ht="24" thickTop="1" thickBot="1" x14ac:dyDescent="0.25">
      <c r="B22" s="80"/>
      <c r="C22" s="105"/>
      <c r="D22" s="246"/>
      <c r="F22" s="241" t="s">
        <v>344</v>
      </c>
      <c r="G22" s="311"/>
      <c r="H22" s="312"/>
      <c r="I22" s="312"/>
      <c r="Q22" s="103"/>
      <c r="R22" s="27"/>
      <c r="T22" s="14"/>
    </row>
    <row r="23" spans="2:20" s="21" customFormat="1" ht="15" customHeight="1" thickTop="1" thickBot="1" x14ac:dyDescent="0.25">
      <c r="B23" s="55"/>
      <c r="C23" s="104"/>
      <c r="D23" s="63" t="str">
        <f>_xlfn.CONCAT($D$10,"-",TEXT(COUNT($G$19:G23), "00"))</f>
        <v>B1-03</v>
      </c>
      <c r="E23" s="19"/>
      <c r="F23" s="169" t="s">
        <v>155</v>
      </c>
      <c r="G23" s="311">
        <v>1</v>
      </c>
      <c r="H23" s="312">
        <v>12</v>
      </c>
      <c r="I23" s="312">
        <f t="shared" ref="I23" si="0">G23*H23</f>
        <v>12</v>
      </c>
      <c r="J23" s="60"/>
      <c r="K23" s="60"/>
      <c r="L23" s="154"/>
      <c r="M23" s="128"/>
      <c r="N23" s="13">
        <f>L23*M23</f>
        <v>0</v>
      </c>
      <c r="O23" s="316" t="s">
        <v>441</v>
      </c>
      <c r="P23" s="155"/>
      <c r="Q23" s="103"/>
      <c r="R23" s="89"/>
      <c r="S23" s="6"/>
      <c r="T23" s="14"/>
    </row>
    <row r="24" spans="2:20" s="21" customFormat="1" ht="27.75" customHeight="1" thickTop="1" thickBot="1" x14ac:dyDescent="0.25">
      <c r="B24" s="55"/>
      <c r="C24" s="104"/>
      <c r="D24" s="63"/>
      <c r="E24" s="19"/>
      <c r="F24" s="241" t="s">
        <v>156</v>
      </c>
      <c r="G24" s="311"/>
      <c r="H24" s="312"/>
      <c r="I24" s="312"/>
      <c r="J24" s="60"/>
      <c r="K24" s="60"/>
      <c r="L24" s="5"/>
      <c r="M24" s="5"/>
      <c r="N24" s="5"/>
      <c r="O24" s="5"/>
      <c r="P24" s="5"/>
      <c r="Q24" s="103"/>
      <c r="R24" s="89"/>
      <c r="S24" s="6"/>
      <c r="T24" s="14"/>
    </row>
    <row r="25" spans="2:20" s="21" customFormat="1" ht="15" customHeight="1" thickTop="1" thickBot="1" x14ac:dyDescent="0.25">
      <c r="B25" s="55"/>
      <c r="C25" s="104"/>
      <c r="D25" s="63" t="str">
        <f>_xlfn.CONCAT($D$10,"-",TEXT(COUNT($G$19:G25), "00"))</f>
        <v>B1-04</v>
      </c>
      <c r="E25" s="19"/>
      <c r="F25" s="39" t="s">
        <v>157</v>
      </c>
      <c r="G25" s="311">
        <v>2</v>
      </c>
      <c r="H25" s="312">
        <v>20</v>
      </c>
      <c r="I25" s="312">
        <f t="shared" ref="I25" si="1">G25*H25</f>
        <v>40</v>
      </c>
      <c r="J25" s="60"/>
      <c r="K25" s="60"/>
      <c r="L25" s="154"/>
      <c r="M25" s="128"/>
      <c r="N25" s="13">
        <f>L25*M25</f>
        <v>0</v>
      </c>
      <c r="O25" s="316" t="s">
        <v>441</v>
      </c>
      <c r="P25" s="155"/>
      <c r="Q25" s="103"/>
      <c r="R25" s="89"/>
      <c r="S25" s="6"/>
      <c r="T25" s="14"/>
    </row>
    <row r="26" spans="2:20" s="21" customFormat="1" ht="15" customHeight="1" thickTop="1" thickBot="1" x14ac:dyDescent="0.25">
      <c r="B26" s="55"/>
      <c r="C26" s="104"/>
      <c r="D26" s="63"/>
      <c r="E26" s="19"/>
      <c r="F26" s="241" t="s">
        <v>158</v>
      </c>
      <c r="G26" s="97"/>
      <c r="H26" s="9"/>
      <c r="I26" s="20"/>
      <c r="J26" s="60"/>
      <c r="K26" s="60"/>
      <c r="L26" s="5"/>
      <c r="M26" s="5"/>
      <c r="N26" s="5"/>
      <c r="O26" s="5"/>
      <c r="P26" s="5"/>
      <c r="Q26" s="103"/>
      <c r="R26" s="89"/>
      <c r="S26" s="6"/>
      <c r="T26" s="14"/>
    </row>
    <row r="27" spans="2:20" s="21" customFormat="1" ht="15" customHeight="1" thickTop="1" thickBot="1" x14ac:dyDescent="0.25">
      <c r="B27" s="55"/>
      <c r="C27" s="104"/>
      <c r="D27" s="63" t="str">
        <f>_xlfn.CONCAT($D$10,"-",TEXT(COUNT($G$19:G27), "00"))</f>
        <v>B1-05</v>
      </c>
      <c r="E27" s="19"/>
      <c r="F27" s="39" t="s">
        <v>345</v>
      </c>
      <c r="G27" s="97">
        <v>9</v>
      </c>
      <c r="H27" s="9">
        <v>60</v>
      </c>
      <c r="I27" s="20">
        <f t="shared" ref="I27" si="2">G27*H27</f>
        <v>540</v>
      </c>
      <c r="J27" s="60"/>
      <c r="K27" s="60"/>
      <c r="L27" s="154"/>
      <c r="M27" s="128"/>
      <c r="N27" s="13">
        <f>L27*M27</f>
        <v>0</v>
      </c>
      <c r="O27" s="316" t="s">
        <v>441</v>
      </c>
      <c r="P27" s="155"/>
      <c r="Q27" s="103"/>
      <c r="R27" s="89"/>
      <c r="S27" s="6"/>
      <c r="T27" s="14"/>
    </row>
    <row r="28" spans="2:20" s="21" customFormat="1" ht="39" customHeight="1" thickTop="1" thickBot="1" x14ac:dyDescent="0.25">
      <c r="B28" s="55"/>
      <c r="C28" s="104"/>
      <c r="D28" s="63"/>
      <c r="E28" s="19"/>
      <c r="F28" s="241" t="s">
        <v>347</v>
      </c>
      <c r="G28" s="97"/>
      <c r="H28" s="9"/>
      <c r="I28" s="20"/>
      <c r="J28" s="60"/>
      <c r="K28" s="60"/>
      <c r="L28" s="5"/>
      <c r="M28" s="5"/>
      <c r="N28" s="5"/>
      <c r="O28" s="5"/>
      <c r="P28" s="5"/>
      <c r="Q28" s="103"/>
      <c r="R28" s="89"/>
      <c r="S28" s="6"/>
      <c r="T28" s="14"/>
    </row>
    <row r="29" spans="2:20" s="21" customFormat="1" ht="15" customHeight="1" thickTop="1" thickBot="1" x14ac:dyDescent="0.25">
      <c r="B29" s="55"/>
      <c r="C29" s="104"/>
      <c r="D29" s="63" t="str">
        <f>_xlfn.CONCAT($D$10,"-",TEXT(COUNT($G$19:G29), "00"))</f>
        <v>B1-06</v>
      </c>
      <c r="E29" s="19"/>
      <c r="F29" s="39" t="s">
        <v>346</v>
      </c>
      <c r="G29" s="97">
        <v>2</v>
      </c>
      <c r="H29" s="9">
        <v>40</v>
      </c>
      <c r="I29" s="20">
        <f t="shared" ref="I29" si="3">G29*H29</f>
        <v>80</v>
      </c>
      <c r="J29" s="60"/>
      <c r="K29" s="60"/>
      <c r="L29" s="154"/>
      <c r="M29" s="128"/>
      <c r="N29" s="13">
        <f>L29*M29</f>
        <v>0</v>
      </c>
      <c r="O29" s="316" t="s">
        <v>441</v>
      </c>
      <c r="P29" s="155"/>
      <c r="Q29" s="103"/>
      <c r="R29" s="89"/>
      <c r="S29" s="6"/>
      <c r="T29" s="14"/>
    </row>
    <row r="30" spans="2:20" s="21" customFormat="1" ht="37.5" customHeight="1" thickTop="1" thickBot="1" x14ac:dyDescent="0.25">
      <c r="B30" s="55"/>
      <c r="C30" s="104"/>
      <c r="D30" s="63"/>
      <c r="E30" s="19"/>
      <c r="F30" s="241" t="s">
        <v>348</v>
      </c>
      <c r="G30" s="97"/>
      <c r="H30" s="9"/>
      <c r="I30" s="20"/>
      <c r="J30" s="60"/>
      <c r="K30" s="60"/>
      <c r="L30" s="5"/>
      <c r="M30" s="5"/>
      <c r="N30" s="5"/>
      <c r="O30" s="5"/>
      <c r="P30" s="5"/>
      <c r="Q30" s="103"/>
      <c r="R30" s="89"/>
      <c r="S30" s="6"/>
      <c r="T30" s="14"/>
    </row>
    <row r="31" spans="2:20" s="21" customFormat="1" ht="15" customHeight="1" thickTop="1" thickBot="1" x14ac:dyDescent="0.25">
      <c r="B31" s="55"/>
      <c r="C31" s="104"/>
      <c r="D31" s="63" t="str">
        <f>_xlfn.CONCAT($D$10,"-",TEXT(COUNT($G$19:G31), "00"))</f>
        <v>B1-07</v>
      </c>
      <c r="E31" s="19"/>
      <c r="F31" s="39" t="s">
        <v>152</v>
      </c>
      <c r="G31" s="97">
        <v>3</v>
      </c>
      <c r="H31" s="9">
        <v>20</v>
      </c>
      <c r="I31" s="20">
        <f t="shared" ref="I31" si="4">G31*H31</f>
        <v>60</v>
      </c>
      <c r="J31" s="60"/>
      <c r="K31" s="60"/>
      <c r="L31" s="154"/>
      <c r="M31" s="128"/>
      <c r="N31" s="13">
        <f>L31*M31</f>
        <v>0</v>
      </c>
      <c r="O31" s="316" t="s">
        <v>441</v>
      </c>
      <c r="P31" s="155"/>
      <c r="Q31" s="103"/>
      <c r="R31" s="89"/>
      <c r="S31" s="6"/>
      <c r="T31" s="14"/>
    </row>
    <row r="32" spans="2:20" s="21" customFormat="1" ht="15" customHeight="1" thickTop="1" thickBot="1" x14ac:dyDescent="0.25">
      <c r="B32" s="55"/>
      <c r="C32" s="104"/>
      <c r="D32" s="63"/>
      <c r="E32" s="19"/>
      <c r="F32" s="241" t="s">
        <v>349</v>
      </c>
      <c r="G32" s="97"/>
      <c r="H32" s="9"/>
      <c r="I32" s="20"/>
      <c r="J32" s="60"/>
      <c r="K32" s="60"/>
      <c r="L32" s="5"/>
      <c r="M32" s="5"/>
      <c r="N32" s="5"/>
      <c r="O32" s="5"/>
      <c r="P32" s="5"/>
      <c r="Q32" s="103"/>
      <c r="R32" s="89"/>
      <c r="S32" s="6"/>
      <c r="T32" s="14"/>
    </row>
    <row r="33" spans="1:20" s="21" customFormat="1" ht="15" customHeight="1" thickTop="1" thickBot="1" x14ac:dyDescent="0.25">
      <c r="B33" s="55"/>
      <c r="C33" s="104"/>
      <c r="D33" s="63" t="str">
        <f>_xlfn.CONCAT($D$10,"-",TEXT(COUNT($G$19:G33), "00"))</f>
        <v>B1-08</v>
      </c>
      <c r="E33" s="19"/>
      <c r="F33" s="39" t="s">
        <v>350</v>
      </c>
      <c r="G33" s="97">
        <v>2</v>
      </c>
      <c r="H33" s="9">
        <v>80</v>
      </c>
      <c r="I33" s="20">
        <f t="shared" ref="I33" si="5">G33*H33</f>
        <v>160</v>
      </c>
      <c r="J33" s="60"/>
      <c r="K33" s="60"/>
      <c r="L33" s="154"/>
      <c r="M33" s="128"/>
      <c r="N33" s="13">
        <f>L33*M33</f>
        <v>0</v>
      </c>
      <c r="O33" s="316" t="s">
        <v>441</v>
      </c>
      <c r="P33" s="155"/>
      <c r="Q33" s="103"/>
      <c r="R33" s="89"/>
      <c r="S33" s="6"/>
      <c r="T33" s="14"/>
    </row>
    <row r="34" spans="1:20" s="21" customFormat="1" ht="15" customHeight="1" thickTop="1" thickBot="1" x14ac:dyDescent="0.25">
      <c r="B34" s="55"/>
      <c r="C34" s="104"/>
      <c r="D34" s="63"/>
      <c r="E34" s="19"/>
      <c r="F34" s="241" t="s">
        <v>351</v>
      </c>
      <c r="G34" s="97"/>
      <c r="H34" s="9"/>
      <c r="I34" s="20"/>
      <c r="J34" s="60"/>
      <c r="K34" s="60"/>
      <c r="L34" s="5"/>
      <c r="M34" s="5"/>
      <c r="N34" s="5"/>
      <c r="O34" s="5"/>
      <c r="P34" s="5"/>
      <c r="Q34" s="103"/>
      <c r="R34" s="89"/>
      <c r="S34" s="6"/>
      <c r="T34" s="14"/>
    </row>
    <row r="35" spans="1:20" ht="15" customHeight="1" thickTop="1" thickBot="1" x14ac:dyDescent="0.25">
      <c r="A35" s="21"/>
      <c r="B35" s="55"/>
      <c r="C35" s="104"/>
      <c r="D35" s="63" t="str">
        <f>_xlfn.CONCAT($D$10,"-",TEXT(COUNT($G$19:G35), "00"))</f>
        <v>B1-09</v>
      </c>
      <c r="E35" s="19"/>
      <c r="F35" s="39" t="s">
        <v>352</v>
      </c>
      <c r="G35" s="97">
        <v>3</v>
      </c>
      <c r="H35" s="9">
        <v>24</v>
      </c>
      <c r="I35" s="20">
        <f t="shared" ref="I35" si="6">G35*H35</f>
        <v>72</v>
      </c>
      <c r="J35" s="60"/>
      <c r="K35" s="60"/>
      <c r="L35" s="154"/>
      <c r="M35" s="128"/>
      <c r="N35" s="13">
        <f>L35*M35</f>
        <v>0</v>
      </c>
      <c r="O35" s="316" t="s">
        <v>441</v>
      </c>
      <c r="P35" s="155"/>
      <c r="Q35" s="103"/>
      <c r="R35" s="89"/>
      <c r="S35" s="6"/>
      <c r="T35" s="14"/>
    </row>
    <row r="36" spans="1:20" ht="15" customHeight="1" thickTop="1" thickBot="1" x14ac:dyDescent="0.25">
      <c r="A36" s="21"/>
      <c r="B36" s="55"/>
      <c r="C36" s="104"/>
      <c r="D36" s="63"/>
      <c r="E36" s="19"/>
      <c r="F36" s="241" t="s">
        <v>353</v>
      </c>
      <c r="G36" s="97"/>
      <c r="H36" s="9"/>
      <c r="I36" s="20"/>
      <c r="J36" s="60"/>
      <c r="K36" s="60"/>
      <c r="Q36" s="103"/>
      <c r="R36" s="89"/>
      <c r="S36" s="6"/>
      <c r="T36" s="14"/>
    </row>
    <row r="37" spans="1:20" ht="15" customHeight="1" thickTop="1" thickBot="1" x14ac:dyDescent="0.25">
      <c r="A37" s="21"/>
      <c r="B37" s="55"/>
      <c r="C37" s="104"/>
      <c r="D37" s="63" t="str">
        <f>_xlfn.CONCAT($D$10,"-",TEXT(COUNT($G$19:G37), "00"))</f>
        <v>B1-10</v>
      </c>
      <c r="E37" s="19"/>
      <c r="F37" s="39" t="s">
        <v>159</v>
      </c>
      <c r="G37" s="97">
        <v>1</v>
      </c>
      <c r="H37" s="9">
        <v>80</v>
      </c>
      <c r="I37" s="20">
        <f t="shared" ref="I37" si="7">G37*H37</f>
        <v>80</v>
      </c>
      <c r="J37" s="60"/>
      <c r="K37" s="60"/>
      <c r="L37" s="154"/>
      <c r="M37" s="128"/>
      <c r="N37" s="13">
        <f>L37*M37</f>
        <v>0</v>
      </c>
      <c r="O37" s="316" t="s">
        <v>441</v>
      </c>
      <c r="P37" s="155"/>
      <c r="Q37" s="103"/>
      <c r="R37" s="89"/>
      <c r="S37" s="6"/>
      <c r="T37" s="14"/>
    </row>
    <row r="38" spans="1:20" s="14" customFormat="1" ht="36.75" customHeight="1" thickTop="1" thickBot="1" x14ac:dyDescent="0.25">
      <c r="A38" s="21"/>
      <c r="B38" s="55"/>
      <c r="C38" s="104"/>
      <c r="D38" s="63"/>
      <c r="E38" s="19"/>
      <c r="F38" s="241" t="s">
        <v>360</v>
      </c>
      <c r="G38" s="97"/>
      <c r="H38" s="9"/>
      <c r="I38" s="20"/>
      <c r="J38" s="60"/>
      <c r="K38" s="60"/>
      <c r="L38" s="5"/>
      <c r="M38" s="5"/>
      <c r="N38" s="5"/>
      <c r="O38" s="5"/>
      <c r="P38" s="5"/>
      <c r="Q38" s="103"/>
      <c r="R38" s="89"/>
      <c r="S38" s="6"/>
    </row>
    <row r="39" spans="1:20" ht="15" customHeight="1" thickTop="1" thickBot="1" x14ac:dyDescent="0.25">
      <c r="A39" s="21"/>
      <c r="B39" s="55"/>
      <c r="C39" s="104"/>
      <c r="D39" s="63" t="str">
        <f>_xlfn.CONCAT($D$10,"-",TEXT(COUNT($G$19:G39), "00"))</f>
        <v>B1-11</v>
      </c>
      <c r="E39" s="19"/>
      <c r="F39" s="39" t="s">
        <v>160</v>
      </c>
      <c r="G39" s="97">
        <v>1</v>
      </c>
      <c r="H39" s="9">
        <v>21</v>
      </c>
      <c r="I39" s="20">
        <f t="shared" ref="I39" si="8">G39*H39</f>
        <v>21</v>
      </c>
      <c r="J39" s="60"/>
      <c r="K39" s="60"/>
      <c r="L39" s="154"/>
      <c r="M39" s="128"/>
      <c r="N39" s="13">
        <f>L39*M39</f>
        <v>0</v>
      </c>
      <c r="O39" s="316" t="s">
        <v>441</v>
      </c>
      <c r="P39" s="155"/>
      <c r="Q39" s="103"/>
      <c r="R39" s="89"/>
      <c r="S39" s="6"/>
      <c r="T39" s="14"/>
    </row>
    <row r="40" spans="1:20" s="14" customFormat="1" ht="49.5" customHeight="1" thickTop="1" thickBot="1" x14ac:dyDescent="0.25">
      <c r="A40" s="21"/>
      <c r="B40" s="55"/>
      <c r="C40" s="104"/>
      <c r="D40" s="63"/>
      <c r="E40" s="19"/>
      <c r="F40" s="263" t="s">
        <v>354</v>
      </c>
      <c r="G40" s="97"/>
      <c r="H40" s="9"/>
      <c r="I40" s="20"/>
      <c r="J40" s="60"/>
      <c r="K40" s="60"/>
      <c r="L40" s="5"/>
      <c r="M40" s="5"/>
      <c r="N40" s="5"/>
      <c r="O40" s="5"/>
      <c r="P40" s="5"/>
      <c r="Q40" s="103"/>
      <c r="R40" s="89"/>
      <c r="S40" s="6"/>
    </row>
    <row r="41" spans="1:20" s="14" customFormat="1" ht="15" customHeight="1" thickTop="1" thickBot="1" x14ac:dyDescent="0.25">
      <c r="A41" s="21"/>
      <c r="B41" s="55"/>
      <c r="C41" s="104"/>
      <c r="D41" s="63" t="str">
        <f>_xlfn.CONCAT($D$10,"-",TEXT(COUNT($G$19:G41), "00"))</f>
        <v>B1-12</v>
      </c>
      <c r="E41" s="19"/>
      <c r="F41" s="39" t="s">
        <v>161</v>
      </c>
      <c r="G41" s="97">
        <v>1</v>
      </c>
      <c r="H41" s="9">
        <v>80</v>
      </c>
      <c r="I41" s="20">
        <f t="shared" ref="I41" si="9">G41*H41</f>
        <v>80</v>
      </c>
      <c r="J41" s="60"/>
      <c r="K41" s="60"/>
      <c r="L41" s="154"/>
      <c r="M41" s="128"/>
      <c r="N41" s="13">
        <f>L41*M41</f>
        <v>0</v>
      </c>
      <c r="O41" s="316" t="s">
        <v>441</v>
      </c>
      <c r="P41" s="155"/>
      <c r="Q41" s="103"/>
      <c r="R41" s="89"/>
      <c r="S41" s="6"/>
    </row>
    <row r="42" spans="1:20" s="14" customFormat="1" ht="36" customHeight="1" thickTop="1" thickBot="1" x14ac:dyDescent="0.25">
      <c r="A42" s="21"/>
      <c r="B42" s="55"/>
      <c r="C42" s="104"/>
      <c r="D42" s="63"/>
      <c r="E42" s="19"/>
      <c r="F42" s="241" t="s">
        <v>361</v>
      </c>
      <c r="G42" s="97"/>
      <c r="H42" s="9"/>
      <c r="I42" s="20"/>
      <c r="J42" s="60"/>
      <c r="K42" s="60"/>
      <c r="L42" s="5"/>
      <c r="M42" s="5"/>
      <c r="N42" s="5"/>
      <c r="O42" s="5"/>
      <c r="P42" s="5"/>
      <c r="Q42" s="103"/>
      <c r="R42" s="89"/>
      <c r="S42" s="6"/>
    </row>
    <row r="43" spans="1:20" ht="15" customHeight="1" thickTop="1" thickBot="1" x14ac:dyDescent="0.25">
      <c r="A43" s="21"/>
      <c r="B43" s="55"/>
      <c r="C43" s="104"/>
      <c r="D43" s="63" t="str">
        <f>_xlfn.CONCAT($D$10,"-",TEXT(COUNT($G$19:G43), "00"))</f>
        <v>B1-13</v>
      </c>
      <c r="E43" s="19"/>
      <c r="F43" s="39" t="s">
        <v>162</v>
      </c>
      <c r="G43" s="97">
        <v>1</v>
      </c>
      <c r="H43" s="9">
        <v>21</v>
      </c>
      <c r="I43" s="20">
        <f t="shared" ref="I43" si="10">G43*H43</f>
        <v>21</v>
      </c>
      <c r="J43" s="60"/>
      <c r="K43" s="60"/>
      <c r="L43" s="154"/>
      <c r="M43" s="128"/>
      <c r="N43" s="13">
        <f>L43*M43</f>
        <v>0</v>
      </c>
      <c r="O43" s="316" t="s">
        <v>441</v>
      </c>
      <c r="P43" s="155"/>
      <c r="Q43" s="103"/>
      <c r="R43" s="89"/>
      <c r="S43" s="6"/>
      <c r="T43" s="14"/>
    </row>
    <row r="44" spans="1:20" ht="26.25" customHeight="1" thickTop="1" thickBot="1" x14ac:dyDescent="0.25">
      <c r="A44" s="21"/>
      <c r="B44" s="55"/>
      <c r="C44" s="104"/>
      <c r="D44" s="63"/>
      <c r="E44" s="19"/>
      <c r="F44" s="241" t="s">
        <v>163</v>
      </c>
      <c r="G44" s="97"/>
      <c r="H44" s="9"/>
      <c r="I44" s="20"/>
      <c r="J44" s="60"/>
      <c r="K44" s="60"/>
      <c r="Q44" s="103"/>
      <c r="R44" s="89"/>
      <c r="S44" s="6"/>
      <c r="T44" s="14"/>
    </row>
    <row r="45" spans="1:20" s="181" customFormat="1" ht="15" customHeight="1" thickTop="1" thickBot="1" x14ac:dyDescent="0.25">
      <c r="A45" s="21"/>
      <c r="B45" s="55"/>
      <c r="C45" s="104"/>
      <c r="D45" s="63" t="str">
        <f>_xlfn.CONCAT($D$10,"-",TEXT(COUNT($G$19:G45), "00"))</f>
        <v>B1-14</v>
      </c>
      <c r="E45" s="19"/>
      <c r="F45" s="39" t="s">
        <v>355</v>
      </c>
      <c r="G45" s="97">
        <v>1</v>
      </c>
      <c r="H45" s="9">
        <v>79.8</v>
      </c>
      <c r="I45" s="20">
        <f t="shared" ref="I45" si="11">G45*H45</f>
        <v>79.8</v>
      </c>
      <c r="J45" s="60"/>
      <c r="K45" s="60"/>
      <c r="L45" s="154"/>
      <c r="M45" s="128"/>
      <c r="N45" s="13">
        <f>L45*M45</f>
        <v>0</v>
      </c>
      <c r="O45" s="316" t="s">
        <v>441</v>
      </c>
      <c r="P45" s="155"/>
      <c r="Q45" s="103"/>
      <c r="R45" s="89"/>
      <c r="S45" s="6"/>
      <c r="T45" s="14"/>
    </row>
    <row r="46" spans="1:20" s="14" customFormat="1" ht="26.25" customHeight="1" thickTop="1" thickBot="1" x14ac:dyDescent="0.25">
      <c r="A46" s="21"/>
      <c r="B46" s="55"/>
      <c r="C46" s="104"/>
      <c r="D46" s="63"/>
      <c r="E46" s="19"/>
      <c r="F46" s="241" t="s">
        <v>362</v>
      </c>
      <c r="G46" s="97"/>
      <c r="H46" s="9"/>
      <c r="I46" s="20"/>
      <c r="J46" s="60"/>
      <c r="K46" s="60"/>
      <c r="L46" s="5"/>
      <c r="M46" s="5"/>
      <c r="N46" s="5"/>
      <c r="O46" s="5"/>
      <c r="P46" s="5"/>
      <c r="Q46" s="103"/>
      <c r="R46" s="89"/>
      <c r="S46" s="6"/>
    </row>
    <row r="47" spans="1:20" s="21" customFormat="1" ht="15" customHeight="1" thickTop="1" thickBot="1" x14ac:dyDescent="0.25">
      <c r="B47" s="55"/>
      <c r="C47" s="104"/>
      <c r="D47" s="63" t="str">
        <f>_xlfn.CONCAT($D$10,"-",TEXT(COUNT($G$19:G47), "00"))</f>
        <v>B1-15</v>
      </c>
      <c r="E47" s="19"/>
      <c r="F47" s="39" t="s">
        <v>164</v>
      </c>
      <c r="G47" s="97">
        <v>1</v>
      </c>
      <c r="H47" s="9">
        <v>80</v>
      </c>
      <c r="I47" s="20">
        <f t="shared" ref="I47" si="12">G47*H47</f>
        <v>80</v>
      </c>
      <c r="J47" s="60"/>
      <c r="K47" s="60"/>
      <c r="L47" s="154"/>
      <c r="M47" s="128"/>
      <c r="N47" s="13">
        <f>L47*M47</f>
        <v>0</v>
      </c>
      <c r="O47" s="316" t="s">
        <v>441</v>
      </c>
      <c r="P47" s="155"/>
      <c r="Q47" s="103"/>
      <c r="R47" s="89"/>
      <c r="S47" s="6"/>
      <c r="T47" s="14"/>
    </row>
    <row r="48" spans="1:20" s="21" customFormat="1" ht="48" customHeight="1" thickTop="1" thickBot="1" x14ac:dyDescent="0.25">
      <c r="B48" s="55"/>
      <c r="C48" s="104"/>
      <c r="D48" s="63"/>
      <c r="E48" s="19"/>
      <c r="F48" s="241" t="s">
        <v>363</v>
      </c>
      <c r="G48" s="97"/>
      <c r="H48" s="9"/>
      <c r="I48" s="20"/>
      <c r="J48" s="60"/>
      <c r="K48" s="60"/>
      <c r="L48" s="5"/>
      <c r="M48" s="5"/>
      <c r="N48" s="5"/>
      <c r="O48" s="5"/>
      <c r="P48" s="5"/>
      <c r="Q48" s="103"/>
      <c r="R48" s="89"/>
      <c r="S48" s="6"/>
      <c r="T48" s="14"/>
    </row>
    <row r="49" spans="1:20" s="21" customFormat="1" ht="15" customHeight="1" thickTop="1" thickBot="1" x14ac:dyDescent="0.25">
      <c r="B49" s="55"/>
      <c r="C49" s="104"/>
      <c r="D49" s="63" t="str">
        <f>_xlfn.CONCAT($D$10,"-",TEXT(COUNT($G$19:G49), "00"))</f>
        <v>B1-16</v>
      </c>
      <c r="E49" s="19"/>
      <c r="F49" s="39" t="s">
        <v>165</v>
      </c>
      <c r="G49" s="97">
        <v>2</v>
      </c>
      <c r="H49" s="9">
        <v>24</v>
      </c>
      <c r="I49" s="20">
        <f t="shared" ref="I49" si="13">G49*H49</f>
        <v>48</v>
      </c>
      <c r="J49" s="60"/>
      <c r="K49" s="60"/>
      <c r="L49" s="154"/>
      <c r="M49" s="128"/>
      <c r="N49" s="13">
        <f>L49*M49</f>
        <v>0</v>
      </c>
      <c r="O49" s="316" t="s">
        <v>441</v>
      </c>
      <c r="P49" s="155"/>
      <c r="Q49" s="103"/>
      <c r="R49" s="89"/>
      <c r="S49" s="6"/>
      <c r="T49" s="14"/>
    </row>
    <row r="50" spans="1:20" s="21" customFormat="1" ht="15" customHeight="1" thickTop="1" thickBot="1" x14ac:dyDescent="0.25">
      <c r="B50" s="55"/>
      <c r="C50" s="104"/>
      <c r="D50" s="63"/>
      <c r="E50" s="19"/>
      <c r="F50" s="241" t="s">
        <v>166</v>
      </c>
      <c r="G50" s="97"/>
      <c r="H50" s="9"/>
      <c r="I50" s="20"/>
      <c r="J50" s="60"/>
      <c r="K50" s="60"/>
      <c r="L50" s="5"/>
      <c r="M50" s="5"/>
      <c r="N50" s="5"/>
      <c r="O50" s="5"/>
      <c r="P50" s="5"/>
      <c r="Q50" s="103"/>
      <c r="R50" s="89"/>
      <c r="S50" s="6"/>
      <c r="T50" s="14"/>
    </row>
    <row r="51" spans="1:20" s="21" customFormat="1" ht="15" customHeight="1" thickTop="1" thickBot="1" x14ac:dyDescent="0.25">
      <c r="B51" s="55"/>
      <c r="C51" s="104"/>
      <c r="D51" s="63" t="str">
        <f>_xlfn.CONCAT($D$10,"-",TEXT(COUNT($G$19:G51), "00"))</f>
        <v>B1-17</v>
      </c>
      <c r="E51" s="19"/>
      <c r="F51" s="39" t="s">
        <v>356</v>
      </c>
      <c r="G51" s="97">
        <v>1</v>
      </c>
      <c r="H51" s="9">
        <v>21</v>
      </c>
      <c r="I51" s="20">
        <f t="shared" ref="I51" si="14">G51*H51</f>
        <v>21</v>
      </c>
      <c r="J51" s="60"/>
      <c r="K51" s="60"/>
      <c r="L51" s="154"/>
      <c r="M51" s="128"/>
      <c r="N51" s="13">
        <f>L51*M51</f>
        <v>0</v>
      </c>
      <c r="O51" s="316" t="s">
        <v>441</v>
      </c>
      <c r="P51" s="155"/>
      <c r="Q51" s="103"/>
      <c r="R51" s="89"/>
      <c r="S51" s="6"/>
      <c r="T51" s="14"/>
    </row>
    <row r="52" spans="1:20" s="21" customFormat="1" ht="15" customHeight="1" thickTop="1" thickBot="1" x14ac:dyDescent="0.25">
      <c r="B52" s="55"/>
      <c r="C52" s="104"/>
      <c r="D52" s="63"/>
      <c r="E52" s="19"/>
      <c r="F52" s="241" t="s">
        <v>357</v>
      </c>
      <c r="G52" s="97"/>
      <c r="H52" s="9"/>
      <c r="I52" s="20"/>
      <c r="J52" s="60"/>
      <c r="K52" s="60"/>
      <c r="L52" s="5"/>
      <c r="M52" s="5"/>
      <c r="N52" s="5"/>
      <c r="O52" s="5"/>
      <c r="P52" s="5"/>
      <c r="Q52" s="103"/>
      <c r="R52" s="89"/>
      <c r="S52" s="6"/>
      <c r="T52" s="14"/>
    </row>
    <row r="53" spans="1:20" ht="13.5" thickTop="1" x14ac:dyDescent="0.2">
      <c r="B53" s="80"/>
      <c r="C53" s="106"/>
      <c r="D53" s="247"/>
      <c r="E53" s="40"/>
      <c r="F53" s="87"/>
      <c r="G53" s="41"/>
      <c r="H53" s="42"/>
      <c r="I53" s="42"/>
      <c r="J53" s="61"/>
      <c r="K53" s="61"/>
      <c r="L53" s="43"/>
      <c r="M53" s="43"/>
      <c r="N53" s="43"/>
      <c r="O53" s="43"/>
      <c r="P53" s="43"/>
      <c r="Q53" s="107"/>
      <c r="R53" s="27"/>
      <c r="T53" s="14"/>
    </row>
    <row r="54" spans="1:20" ht="13.5" customHeight="1" x14ac:dyDescent="0.2">
      <c r="B54" s="80"/>
      <c r="C54" s="81"/>
      <c r="D54" s="37"/>
      <c r="E54" s="24"/>
      <c r="F54" s="55"/>
      <c r="G54" s="25"/>
      <c r="H54" s="36"/>
      <c r="I54" s="36"/>
      <c r="J54" s="88"/>
      <c r="K54" s="88"/>
      <c r="L54" s="27"/>
      <c r="M54" s="27"/>
      <c r="N54" s="27"/>
      <c r="O54" s="27"/>
      <c r="P54" s="27"/>
      <c r="Q54" s="27"/>
      <c r="R54" s="27"/>
      <c r="T54" s="14"/>
    </row>
    <row r="55" spans="1:20" ht="12.75" x14ac:dyDescent="0.2">
      <c r="C55" s="7"/>
      <c r="T55" s="14"/>
    </row>
    <row r="56" spans="1:20" s="21" customFormat="1" ht="12.75" x14ac:dyDescent="0.2">
      <c r="A56" s="14"/>
      <c r="B56" s="80"/>
      <c r="C56" s="37"/>
      <c r="D56" s="37"/>
      <c r="E56" s="24"/>
      <c r="F56" s="53"/>
      <c r="G56" s="25"/>
      <c r="H56" s="25"/>
      <c r="I56" s="26"/>
      <c r="J56" s="58"/>
      <c r="K56" s="58"/>
      <c r="L56" s="27"/>
      <c r="M56" s="27"/>
      <c r="N56" s="27"/>
      <c r="O56" s="27"/>
      <c r="P56" s="27"/>
      <c r="Q56" s="27"/>
      <c r="R56" s="27"/>
      <c r="S56" s="5"/>
      <c r="T56" s="14"/>
    </row>
    <row r="57" spans="1:20" ht="40.5" customHeight="1" x14ac:dyDescent="0.2">
      <c r="A57" s="14"/>
      <c r="B57" s="80"/>
      <c r="C57" s="80"/>
      <c r="D57" s="243" t="s">
        <v>427</v>
      </c>
      <c r="E57" s="24"/>
      <c r="F57" s="331" t="s">
        <v>175</v>
      </c>
      <c r="G57" s="331"/>
      <c r="H57" s="331"/>
      <c r="I57" s="331"/>
      <c r="J57" s="331"/>
      <c r="K57" s="331"/>
      <c r="L57" s="331"/>
      <c r="M57" s="331"/>
      <c r="N57" s="331"/>
      <c r="O57" s="331"/>
      <c r="P57" s="331"/>
      <c r="Q57" s="78"/>
      <c r="R57" s="27"/>
      <c r="T57" s="14"/>
    </row>
    <row r="58" spans="1:20" s="21" customFormat="1" ht="12.75" x14ac:dyDescent="0.2">
      <c r="A58" s="14"/>
      <c r="B58" s="80"/>
      <c r="C58" s="80"/>
      <c r="D58" s="37"/>
      <c r="E58" s="28"/>
      <c r="F58" s="53"/>
      <c r="G58" s="29"/>
      <c r="H58" s="29"/>
      <c r="I58" s="26"/>
      <c r="J58" s="58"/>
      <c r="K58" s="58"/>
      <c r="L58" s="30"/>
      <c r="M58" s="30"/>
      <c r="N58" s="30"/>
      <c r="O58" s="30"/>
      <c r="P58" s="30"/>
      <c r="Q58" s="30"/>
      <c r="R58" s="27"/>
      <c r="S58" s="5"/>
      <c r="T58" s="14"/>
    </row>
    <row r="59" spans="1:20" ht="12.75" x14ac:dyDescent="0.2">
      <c r="B59" s="80"/>
      <c r="C59" s="101"/>
      <c r="D59" s="244"/>
      <c r="E59" s="82"/>
      <c r="F59" s="52"/>
      <c r="G59" s="83"/>
      <c r="H59" s="83"/>
      <c r="I59" s="84"/>
      <c r="J59" s="85"/>
      <c r="K59" s="85"/>
      <c r="L59" s="86"/>
      <c r="M59" s="86"/>
      <c r="N59" s="86"/>
      <c r="O59" s="86"/>
      <c r="P59" s="86"/>
      <c r="Q59" s="102"/>
      <c r="R59" s="27"/>
      <c r="T59" s="14"/>
    </row>
    <row r="60" spans="1:20" s="21" customFormat="1" ht="12.75" x14ac:dyDescent="0.2">
      <c r="A60" s="3"/>
      <c r="B60" s="80"/>
      <c r="C60" s="49"/>
      <c r="D60" s="332" t="s">
        <v>9</v>
      </c>
      <c r="E60" s="332"/>
      <c r="F60" s="332"/>
      <c r="G60" s="332"/>
      <c r="H60" s="332"/>
      <c r="I60" s="332"/>
      <c r="J60" s="62"/>
      <c r="K60" s="62"/>
      <c r="L60" s="333" t="s">
        <v>10</v>
      </c>
      <c r="M60" s="333"/>
      <c r="N60" s="333"/>
      <c r="O60" s="333"/>
      <c r="P60" s="333"/>
      <c r="Q60" s="103"/>
      <c r="R60" s="27"/>
      <c r="S60" s="5"/>
      <c r="T60" s="14"/>
    </row>
    <row r="61" spans="1:20" ht="12.75" x14ac:dyDescent="0.2">
      <c r="A61" s="181"/>
      <c r="B61" s="182"/>
      <c r="C61" s="183"/>
      <c r="D61" s="245" t="s">
        <v>6</v>
      </c>
      <c r="E61" s="184"/>
      <c r="F61" s="185" t="s">
        <v>7</v>
      </c>
      <c r="G61" s="184" t="s">
        <v>0</v>
      </c>
      <c r="H61" s="184" t="s">
        <v>3</v>
      </c>
      <c r="I61" s="184" t="s">
        <v>5</v>
      </c>
      <c r="J61" s="176"/>
      <c r="K61" s="186"/>
      <c r="L61" s="184" t="s">
        <v>0</v>
      </c>
      <c r="M61" s="184" t="s">
        <v>3</v>
      </c>
      <c r="N61" s="184" t="s">
        <v>5</v>
      </c>
      <c r="O61" s="184" t="s">
        <v>437</v>
      </c>
      <c r="P61" s="184" t="s">
        <v>4</v>
      </c>
      <c r="Q61" s="187"/>
      <c r="R61" s="188"/>
      <c r="S61" s="189"/>
      <c r="T61" s="14"/>
    </row>
    <row r="62" spans="1:20" ht="13.5" thickBot="1" x14ac:dyDescent="0.25">
      <c r="A62" s="14"/>
      <c r="B62" s="80"/>
      <c r="C62" s="49"/>
      <c r="D62"/>
      <c r="E62" s="16"/>
      <c r="F62" s="54"/>
      <c r="G62" s="15"/>
      <c r="H62" s="15"/>
      <c r="I62" s="17"/>
      <c r="J62" s="59"/>
      <c r="K62" s="59"/>
      <c r="L62" s="18"/>
      <c r="M62" s="18"/>
      <c r="N62" s="18"/>
      <c r="O62" s="18"/>
      <c r="P62" s="18"/>
      <c r="Q62" s="103"/>
      <c r="R62" s="27"/>
      <c r="T62" s="14"/>
    </row>
    <row r="63" spans="1:20" ht="13.5" customHeight="1" thickTop="1" thickBot="1" x14ac:dyDescent="0.25">
      <c r="A63" s="32"/>
      <c r="B63" s="125"/>
      <c r="C63" s="226"/>
      <c r="D63" s="63" t="str">
        <f>_xlfn.CONCAT($D$57,"-",TEXT(COUNT($G$63:G63), "00"))</f>
        <v>B2-01</v>
      </c>
      <c r="E63" s="35"/>
      <c r="F63" s="169" t="s">
        <v>176</v>
      </c>
      <c r="G63" s="97">
        <v>1</v>
      </c>
      <c r="H63" s="9">
        <v>24</v>
      </c>
      <c r="I63" s="9">
        <f>G63*H63</f>
        <v>24</v>
      </c>
      <c r="L63" s="154"/>
      <c r="M63" s="128"/>
      <c r="N63" s="13">
        <f>L63*M63</f>
        <v>0</v>
      </c>
      <c r="O63" s="316" t="s">
        <v>441</v>
      </c>
      <c r="P63" s="155"/>
      <c r="Q63" s="122"/>
      <c r="R63" s="30"/>
      <c r="S63" s="34"/>
      <c r="T63" s="14"/>
    </row>
    <row r="64" spans="1:20" ht="15" customHeight="1" thickTop="1" thickBot="1" x14ac:dyDescent="0.25">
      <c r="B64" s="80"/>
      <c r="C64" s="105"/>
      <c r="D64" s="246"/>
      <c r="F64" s="241" t="s">
        <v>177</v>
      </c>
      <c r="G64" s="97"/>
      <c r="H64" s="9"/>
      <c r="P64" s="98"/>
      <c r="Q64" s="103"/>
      <c r="R64" s="27"/>
      <c r="T64" s="14"/>
    </row>
    <row r="65" spans="1:20" ht="15" customHeight="1" thickTop="1" thickBot="1" x14ac:dyDescent="0.25">
      <c r="A65" s="21"/>
      <c r="B65" s="55"/>
      <c r="C65" s="104"/>
      <c r="D65" s="63" t="str">
        <f>_xlfn.CONCAT($D$57,"-",TEXT(COUNT($G$63:G65), "00"))</f>
        <v>B2-02</v>
      </c>
      <c r="E65" s="19"/>
      <c r="F65" s="39" t="s">
        <v>178</v>
      </c>
      <c r="G65" s="97">
        <v>1</v>
      </c>
      <c r="H65" s="9">
        <v>31</v>
      </c>
      <c r="I65" s="20">
        <f>G65*H65</f>
        <v>31</v>
      </c>
      <c r="J65" s="60"/>
      <c r="K65" s="60"/>
      <c r="L65" s="154"/>
      <c r="M65" s="128"/>
      <c r="N65" s="13">
        <f>L65*M65</f>
        <v>0</v>
      </c>
      <c r="O65" s="316" t="s">
        <v>441</v>
      </c>
      <c r="P65" s="155"/>
      <c r="Q65" s="103"/>
      <c r="R65" s="89"/>
      <c r="S65" s="6"/>
      <c r="T65" s="14"/>
    </row>
    <row r="66" spans="1:20" ht="14.25" thickTop="1" thickBot="1" x14ac:dyDescent="0.25">
      <c r="A66" s="21"/>
      <c r="B66" s="55"/>
      <c r="C66" s="104"/>
      <c r="D66" s="63"/>
      <c r="E66" s="19"/>
      <c r="F66" s="241" t="s">
        <v>179</v>
      </c>
      <c r="G66" s="97"/>
      <c r="H66" s="9"/>
      <c r="I66" s="20"/>
      <c r="J66" s="60"/>
      <c r="K66" s="60"/>
      <c r="Q66" s="103"/>
      <c r="R66" s="89"/>
      <c r="S66" s="6"/>
      <c r="T66" s="14"/>
    </row>
    <row r="67" spans="1:20" ht="15" customHeight="1" thickTop="1" thickBot="1" x14ac:dyDescent="0.25">
      <c r="A67" s="32"/>
      <c r="B67" s="125"/>
      <c r="C67" s="226"/>
      <c r="D67" s="63" t="str">
        <f>_xlfn.CONCAT($D$57,"-",TEXT(COUNT($G$63:G67), "00"))</f>
        <v>B2-03</v>
      </c>
      <c r="E67" s="35"/>
      <c r="F67" s="169" t="s">
        <v>180</v>
      </c>
      <c r="G67" s="97">
        <v>1</v>
      </c>
      <c r="H67" s="9">
        <v>60</v>
      </c>
      <c r="I67" s="9">
        <f>G67*H67</f>
        <v>60</v>
      </c>
      <c r="L67" s="154"/>
      <c r="M67" s="128"/>
      <c r="N67" s="13">
        <f>L67*M67</f>
        <v>0</v>
      </c>
      <c r="O67" s="316" t="s">
        <v>441</v>
      </c>
      <c r="P67" s="155"/>
      <c r="Q67" s="122"/>
      <c r="R67" s="30"/>
      <c r="S67" s="34"/>
      <c r="T67" s="14"/>
    </row>
    <row r="68" spans="1:20" ht="35.25" thickTop="1" thickBot="1" x14ac:dyDescent="0.25">
      <c r="B68" s="80"/>
      <c r="C68" s="105"/>
      <c r="D68" s="246"/>
      <c r="F68" s="241" t="s">
        <v>181</v>
      </c>
      <c r="G68" s="97"/>
      <c r="H68" s="9"/>
      <c r="P68" s="98"/>
      <c r="Q68" s="103"/>
      <c r="R68" s="27"/>
      <c r="T68" s="14"/>
    </row>
    <row r="69" spans="1:20" ht="15" customHeight="1" thickTop="1" thickBot="1" x14ac:dyDescent="0.25">
      <c r="A69" s="32"/>
      <c r="B69" s="125"/>
      <c r="C69" s="226"/>
      <c r="D69" s="63" t="str">
        <f>_xlfn.CONCAT($D$57,"-",TEXT(COUNT($G$63:G69), "00"))</f>
        <v>B2-04</v>
      </c>
      <c r="E69" s="35"/>
      <c r="F69" s="169" t="s">
        <v>182</v>
      </c>
      <c r="G69" s="97">
        <v>1</v>
      </c>
      <c r="H69" s="9">
        <v>16</v>
      </c>
      <c r="I69" s="9">
        <f>G69*H69</f>
        <v>16</v>
      </c>
      <c r="L69" s="154"/>
      <c r="M69" s="128"/>
      <c r="N69" s="13">
        <f>L69*M69</f>
        <v>0</v>
      </c>
      <c r="O69" s="316" t="s">
        <v>441</v>
      </c>
      <c r="P69" s="155"/>
      <c r="Q69" s="122"/>
      <c r="R69" s="30"/>
      <c r="S69" s="34"/>
      <c r="T69" s="14"/>
    </row>
    <row r="70" spans="1:20" s="172" customFormat="1" ht="15" customHeight="1" thickTop="1" thickBot="1" x14ac:dyDescent="0.25">
      <c r="A70" s="3"/>
      <c r="B70" s="80"/>
      <c r="C70" s="105"/>
      <c r="D70" s="246"/>
      <c r="E70" s="2"/>
      <c r="F70" s="241" t="s">
        <v>183</v>
      </c>
      <c r="G70" s="97"/>
      <c r="H70" s="9"/>
      <c r="I70" s="9"/>
      <c r="J70" s="57"/>
      <c r="K70" s="57"/>
      <c r="L70" s="5"/>
      <c r="M70" s="5"/>
      <c r="N70" s="5"/>
      <c r="O70" s="5"/>
      <c r="P70" s="98"/>
      <c r="Q70" s="103"/>
      <c r="R70" s="27"/>
      <c r="S70" s="5"/>
      <c r="T70" s="14"/>
    </row>
    <row r="71" spans="1:20" s="32" customFormat="1" ht="15" customHeight="1" thickTop="1" x14ac:dyDescent="0.2">
      <c r="A71" s="3"/>
      <c r="B71" s="80"/>
      <c r="C71" s="106"/>
      <c r="D71" s="247"/>
      <c r="E71" s="40"/>
      <c r="F71" s="87"/>
      <c r="G71" s="41"/>
      <c r="H71" s="42"/>
      <c r="I71" s="42"/>
      <c r="J71" s="61"/>
      <c r="K71" s="61"/>
      <c r="L71" s="43"/>
      <c r="M71" s="43"/>
      <c r="N71" s="43"/>
      <c r="O71" s="43"/>
      <c r="P71" s="43"/>
      <c r="Q71" s="107"/>
      <c r="R71" s="27"/>
      <c r="S71" s="5"/>
      <c r="T71" s="14"/>
    </row>
    <row r="72" spans="1:20" s="32" customFormat="1" ht="12.75" x14ac:dyDescent="0.2">
      <c r="A72" s="3"/>
      <c r="B72" s="80"/>
      <c r="C72" s="81"/>
      <c r="D72" s="37"/>
      <c r="E72" s="24"/>
      <c r="F72" s="55"/>
      <c r="G72" s="25"/>
      <c r="H72" s="36"/>
      <c r="I72" s="36"/>
      <c r="J72" s="88"/>
      <c r="K72" s="88"/>
      <c r="L72" s="27"/>
      <c r="M72" s="27"/>
      <c r="N72" s="27"/>
      <c r="O72" s="27"/>
      <c r="P72" s="27"/>
      <c r="Q72" s="27"/>
      <c r="R72" s="27"/>
      <c r="S72" s="5"/>
      <c r="T72" s="14"/>
    </row>
    <row r="73" spans="1:20" ht="12.75" x14ac:dyDescent="0.2">
      <c r="C73" s="7"/>
      <c r="H73" s="9"/>
    </row>
    <row r="74" spans="1:20" s="14" customFormat="1" ht="15" customHeight="1" x14ac:dyDescent="0.2">
      <c r="B74" s="80"/>
      <c r="C74" s="37"/>
      <c r="D74" s="37"/>
      <c r="E74" s="24"/>
      <c r="F74" s="53"/>
      <c r="G74" s="25"/>
      <c r="H74" s="25"/>
      <c r="I74" s="26"/>
      <c r="J74" s="58"/>
      <c r="K74" s="58"/>
      <c r="L74" s="27"/>
      <c r="M74" s="27"/>
      <c r="N74" s="27"/>
      <c r="O74" s="27"/>
      <c r="P74" s="27"/>
      <c r="Q74" s="27"/>
      <c r="R74" s="27"/>
      <c r="S74" s="5"/>
    </row>
    <row r="75" spans="1:20" s="14" customFormat="1" ht="27.75" x14ac:dyDescent="0.2">
      <c r="B75" s="80"/>
      <c r="C75" s="80"/>
      <c r="D75" s="243" t="s">
        <v>428</v>
      </c>
      <c r="E75" s="24"/>
      <c r="F75" s="331" t="s">
        <v>167</v>
      </c>
      <c r="G75" s="331"/>
      <c r="H75" s="331"/>
      <c r="I75" s="331"/>
      <c r="J75" s="331"/>
      <c r="K75" s="331"/>
      <c r="L75" s="331"/>
      <c r="M75" s="331"/>
      <c r="N75" s="331"/>
      <c r="O75" s="331"/>
      <c r="P75" s="331"/>
      <c r="Q75" s="78"/>
      <c r="R75" s="27"/>
      <c r="S75" s="5"/>
    </row>
    <row r="76" spans="1:20" s="14" customFormat="1" ht="15" customHeight="1" x14ac:dyDescent="0.2">
      <c r="B76" s="80"/>
      <c r="C76" s="80"/>
      <c r="D76" s="37"/>
      <c r="E76" s="28"/>
      <c r="F76" s="53"/>
      <c r="G76" s="29"/>
      <c r="H76" s="29"/>
      <c r="I76" s="26"/>
      <c r="J76" s="58"/>
      <c r="K76" s="58"/>
      <c r="L76" s="30"/>
      <c r="M76" s="30"/>
      <c r="N76" s="30"/>
      <c r="O76" s="30"/>
      <c r="P76" s="30"/>
      <c r="Q76" s="30"/>
      <c r="R76" s="27"/>
      <c r="S76" s="5"/>
    </row>
    <row r="77" spans="1:20" ht="15" customHeight="1" x14ac:dyDescent="0.2">
      <c r="B77" s="80"/>
      <c r="C77" s="101"/>
      <c r="D77" s="244"/>
      <c r="E77" s="82"/>
      <c r="F77" s="52"/>
      <c r="G77" s="83"/>
      <c r="H77" s="83"/>
      <c r="I77" s="84"/>
      <c r="J77" s="85"/>
      <c r="K77" s="85"/>
      <c r="L77" s="86"/>
      <c r="M77" s="86"/>
      <c r="N77" s="86"/>
      <c r="O77" s="86"/>
      <c r="P77" s="86"/>
      <c r="Q77" s="102"/>
      <c r="R77" s="27"/>
      <c r="T77" s="14"/>
    </row>
    <row r="78" spans="1:20" ht="15" customHeight="1" x14ac:dyDescent="0.2">
      <c r="B78" s="80"/>
      <c r="C78" s="49"/>
      <c r="D78" s="332" t="s">
        <v>9</v>
      </c>
      <c r="E78" s="332"/>
      <c r="F78" s="332"/>
      <c r="G78" s="332"/>
      <c r="H78" s="332"/>
      <c r="I78" s="332"/>
      <c r="J78" s="62"/>
      <c r="K78" s="62"/>
      <c r="L78" s="333" t="s">
        <v>10</v>
      </c>
      <c r="M78" s="333"/>
      <c r="N78" s="333"/>
      <c r="O78" s="333"/>
      <c r="P78" s="333"/>
      <c r="Q78" s="103"/>
      <c r="R78" s="27"/>
      <c r="T78" s="14"/>
    </row>
    <row r="79" spans="1:20" s="181" customFormat="1" ht="15" customHeight="1" x14ac:dyDescent="0.2">
      <c r="B79" s="182"/>
      <c r="C79" s="183"/>
      <c r="D79" s="245" t="s">
        <v>6</v>
      </c>
      <c r="E79" s="184"/>
      <c r="F79" s="185" t="s">
        <v>7</v>
      </c>
      <c r="G79" s="184" t="s">
        <v>0</v>
      </c>
      <c r="H79" s="184" t="s">
        <v>3</v>
      </c>
      <c r="I79" s="184" t="s">
        <v>5</v>
      </c>
      <c r="J79" s="176"/>
      <c r="K79" s="186"/>
      <c r="L79" s="184" t="s">
        <v>0</v>
      </c>
      <c r="M79" s="184" t="s">
        <v>3</v>
      </c>
      <c r="N79" s="184" t="s">
        <v>5</v>
      </c>
      <c r="O79" s="184" t="s">
        <v>437</v>
      </c>
      <c r="P79" s="184" t="s">
        <v>4</v>
      </c>
      <c r="Q79" s="187"/>
      <c r="R79" s="188"/>
      <c r="S79" s="189"/>
      <c r="T79" s="14"/>
    </row>
    <row r="80" spans="1:20" s="14" customFormat="1" ht="15" customHeight="1" thickBot="1" x14ac:dyDescent="0.25">
      <c r="B80" s="80"/>
      <c r="C80" s="49"/>
      <c r="D80"/>
      <c r="E80" s="16"/>
      <c r="F80" s="54"/>
      <c r="G80" s="15"/>
      <c r="H80" s="15"/>
      <c r="I80" s="17"/>
      <c r="J80" s="59"/>
      <c r="K80" s="59"/>
      <c r="L80" s="18"/>
      <c r="M80" s="18"/>
      <c r="N80" s="18"/>
      <c r="O80" s="18"/>
      <c r="P80" s="18"/>
      <c r="Q80" s="103"/>
      <c r="R80" s="27"/>
      <c r="S80" s="5"/>
    </row>
    <row r="81" spans="1:20" s="32" customFormat="1" ht="14.25" thickTop="1" thickBot="1" x14ac:dyDescent="0.25">
      <c r="B81" s="125"/>
      <c r="C81" s="226"/>
      <c r="D81" s="63" t="str">
        <f>_xlfn.CONCAT($D$75,"-",TEXT(COUNT($G81:G$81), "00"))</f>
        <v>B3-01</v>
      </c>
      <c r="E81" s="35"/>
      <c r="F81" s="169" t="s">
        <v>364</v>
      </c>
      <c r="G81" s="97">
        <v>1</v>
      </c>
      <c r="H81" s="9">
        <v>30</v>
      </c>
      <c r="I81" s="9">
        <f>G81*H81</f>
        <v>30</v>
      </c>
      <c r="J81" s="57"/>
      <c r="K81" s="57"/>
      <c r="L81" s="154"/>
      <c r="M81" s="128"/>
      <c r="N81" s="13">
        <f>L81*M81</f>
        <v>0</v>
      </c>
      <c r="O81" s="316" t="s">
        <v>441</v>
      </c>
      <c r="P81" s="155"/>
      <c r="Q81" s="122"/>
      <c r="R81" s="30"/>
      <c r="S81" s="34"/>
      <c r="T81" s="14"/>
    </row>
    <row r="82" spans="1:20" ht="24" thickTop="1" thickBot="1" x14ac:dyDescent="0.25">
      <c r="B82" s="80"/>
      <c r="C82" s="105"/>
      <c r="D82" s="246"/>
      <c r="F82" s="241" t="s">
        <v>365</v>
      </c>
      <c r="G82" s="97"/>
      <c r="H82" s="9"/>
      <c r="P82" s="98"/>
      <c r="Q82" s="103"/>
      <c r="R82" s="27"/>
      <c r="T82" s="14"/>
    </row>
    <row r="83" spans="1:20" ht="14.25" thickTop="1" thickBot="1" x14ac:dyDescent="0.25">
      <c r="A83" s="21"/>
      <c r="B83" s="55"/>
      <c r="C83" s="104"/>
      <c r="D83" s="63" t="str">
        <f>_xlfn.CONCAT($D$75,"-",TEXT(COUNT($G$81:G83), "00"))</f>
        <v>B3-02</v>
      </c>
      <c r="E83" s="19"/>
      <c r="F83" s="39" t="s">
        <v>168</v>
      </c>
      <c r="G83" s="97">
        <v>1</v>
      </c>
      <c r="H83" s="9">
        <v>90</v>
      </c>
      <c r="I83" s="20">
        <f t="shared" ref="I83" si="15">G83*H83</f>
        <v>90</v>
      </c>
      <c r="J83" s="60"/>
      <c r="K83" s="60"/>
      <c r="L83" s="154"/>
      <c r="M83" s="128"/>
      <c r="N83" s="13">
        <f>L83*M83</f>
        <v>0</v>
      </c>
      <c r="O83" s="316" t="s">
        <v>441</v>
      </c>
      <c r="P83" s="155"/>
      <c r="Q83" s="103"/>
      <c r="R83" s="89"/>
      <c r="S83" s="6"/>
      <c r="T83" s="14"/>
    </row>
    <row r="84" spans="1:20" ht="13.5" customHeight="1" thickTop="1" thickBot="1" x14ac:dyDescent="0.25">
      <c r="B84" s="80"/>
      <c r="C84" s="105"/>
      <c r="D84" s="246"/>
      <c r="F84" s="241" t="s">
        <v>366</v>
      </c>
      <c r="G84" s="97"/>
      <c r="H84" s="9"/>
      <c r="Q84" s="103"/>
      <c r="R84" s="27"/>
      <c r="T84" s="14"/>
    </row>
    <row r="85" spans="1:20" ht="15" customHeight="1" thickTop="1" thickBot="1" x14ac:dyDescent="0.25">
      <c r="A85" s="21"/>
      <c r="B85" s="55"/>
      <c r="C85" s="104"/>
      <c r="D85" s="63" t="str">
        <f>_xlfn.CONCAT($D$75,"-",TEXT(COUNT($G$81:G85), "00"))</f>
        <v>B3-03</v>
      </c>
      <c r="E85" s="19"/>
      <c r="F85" s="39" t="s">
        <v>142</v>
      </c>
      <c r="G85" s="97">
        <v>1</v>
      </c>
      <c r="H85" s="9">
        <v>21</v>
      </c>
      <c r="I85" s="20">
        <f t="shared" ref="I85" si="16">G85*H85</f>
        <v>21</v>
      </c>
      <c r="J85" s="60"/>
      <c r="K85" s="60"/>
      <c r="L85" s="154"/>
      <c r="M85" s="128"/>
      <c r="N85" s="13">
        <f>L85*M85</f>
        <v>0</v>
      </c>
      <c r="O85" s="316" t="s">
        <v>441</v>
      </c>
      <c r="P85" s="155"/>
      <c r="Q85" s="103"/>
      <c r="R85" s="89"/>
      <c r="S85" s="6"/>
      <c r="T85" s="14"/>
    </row>
    <row r="86" spans="1:20" ht="15" customHeight="1" thickTop="1" thickBot="1" x14ac:dyDescent="0.25">
      <c r="A86" s="21"/>
      <c r="B86" s="55"/>
      <c r="C86" s="104"/>
      <c r="D86" s="63"/>
      <c r="E86" s="19"/>
      <c r="F86" s="241" t="s">
        <v>169</v>
      </c>
      <c r="G86" s="97"/>
      <c r="H86" s="9"/>
      <c r="I86" s="20"/>
      <c r="J86" s="60"/>
      <c r="K86" s="60"/>
      <c r="Q86" s="103"/>
      <c r="R86" s="89"/>
      <c r="S86" s="6"/>
      <c r="T86" s="14"/>
    </row>
    <row r="87" spans="1:20" s="14" customFormat="1" ht="15" customHeight="1" thickTop="1" thickBot="1" x14ac:dyDescent="0.25">
      <c r="A87" s="21"/>
      <c r="B87" s="55"/>
      <c r="C87" s="104"/>
      <c r="D87" s="63" t="str">
        <f>_xlfn.CONCAT($D$75,"-",TEXT(COUNT($G$81:G87), "00"))</f>
        <v>B3-04</v>
      </c>
      <c r="E87" s="19"/>
      <c r="F87" s="39" t="s">
        <v>170</v>
      </c>
      <c r="G87" s="97">
        <v>2</v>
      </c>
      <c r="H87" s="9">
        <v>12</v>
      </c>
      <c r="I87" s="20">
        <f t="shared" ref="I87" si="17">G87*H87</f>
        <v>24</v>
      </c>
      <c r="J87" s="60"/>
      <c r="K87" s="60"/>
      <c r="L87" s="154"/>
      <c r="M87" s="128"/>
      <c r="N87" s="13">
        <f>L87*M87</f>
        <v>0</v>
      </c>
      <c r="O87" s="316" t="s">
        <v>441</v>
      </c>
      <c r="P87" s="155"/>
      <c r="Q87" s="103"/>
      <c r="R87" s="89"/>
      <c r="S87" s="6"/>
    </row>
    <row r="88" spans="1:20" s="14" customFormat="1" ht="46.5" thickTop="1" thickBot="1" x14ac:dyDescent="0.25">
      <c r="A88" s="21"/>
      <c r="B88" s="55"/>
      <c r="C88" s="104"/>
      <c r="D88" s="63"/>
      <c r="E88" s="19"/>
      <c r="F88" s="241" t="s">
        <v>367</v>
      </c>
      <c r="G88" s="97"/>
      <c r="H88" s="9"/>
      <c r="I88" s="20"/>
      <c r="J88" s="60"/>
      <c r="K88" s="60"/>
      <c r="L88" s="5"/>
      <c r="M88" s="5"/>
      <c r="N88" s="5"/>
      <c r="O88" s="5"/>
      <c r="P88" s="5"/>
      <c r="Q88" s="103"/>
      <c r="R88" s="89"/>
      <c r="S88" s="6"/>
    </row>
    <row r="89" spans="1:20" s="14" customFormat="1" ht="15" customHeight="1" thickTop="1" thickBot="1" x14ac:dyDescent="0.25">
      <c r="A89" s="21"/>
      <c r="B89" s="55"/>
      <c r="C89" s="104"/>
      <c r="D89" s="63" t="str">
        <f>_xlfn.CONCAT($D$75,"-",TEXT(COUNT($G$81:G89), "00"))</f>
        <v>B3-05</v>
      </c>
      <c r="E89" s="19"/>
      <c r="F89" s="39" t="s">
        <v>171</v>
      </c>
      <c r="G89" s="97">
        <v>1</v>
      </c>
      <c r="H89" s="9">
        <v>20</v>
      </c>
      <c r="I89" s="20">
        <f t="shared" ref="I89" si="18">G89*H89</f>
        <v>20</v>
      </c>
      <c r="J89" s="60"/>
      <c r="K89" s="60"/>
      <c r="L89" s="154"/>
      <c r="M89" s="128"/>
      <c r="N89" s="13">
        <f>L89*M89</f>
        <v>0</v>
      </c>
      <c r="O89" s="316" t="s">
        <v>441</v>
      </c>
      <c r="P89" s="155"/>
      <c r="Q89" s="103"/>
      <c r="R89" s="89"/>
      <c r="S89" s="6"/>
    </row>
    <row r="90" spans="1:20" ht="26.25" customHeight="1" thickTop="1" thickBot="1" x14ac:dyDescent="0.25">
      <c r="A90" s="21"/>
      <c r="B90" s="55"/>
      <c r="C90" s="104"/>
      <c r="D90" s="63"/>
      <c r="E90" s="19"/>
      <c r="F90" s="241" t="s">
        <v>172</v>
      </c>
      <c r="G90" s="97"/>
      <c r="H90" s="9"/>
      <c r="I90" s="20"/>
      <c r="J90" s="60"/>
      <c r="K90" s="60"/>
      <c r="Q90" s="103"/>
      <c r="R90" s="89"/>
      <c r="S90" s="6"/>
      <c r="T90" s="14"/>
    </row>
    <row r="91" spans="1:20" ht="15" customHeight="1" thickTop="1" thickBot="1" x14ac:dyDescent="0.25">
      <c r="A91" s="21"/>
      <c r="B91" s="55"/>
      <c r="C91" s="104"/>
      <c r="D91" s="63" t="str">
        <f>_xlfn.CONCAT($D$75,"-",TEXT(COUNT($G$81:G91), "00"))</f>
        <v>B3-06</v>
      </c>
      <c r="E91" s="19"/>
      <c r="F91" s="39" t="s">
        <v>173</v>
      </c>
      <c r="G91" s="97">
        <v>5</v>
      </c>
      <c r="H91" s="9">
        <v>15</v>
      </c>
      <c r="I91" s="20">
        <f t="shared" ref="I91" si="19">G91*H91</f>
        <v>75</v>
      </c>
      <c r="J91" s="60"/>
      <c r="K91" s="60"/>
      <c r="L91" s="154"/>
      <c r="M91" s="128"/>
      <c r="N91" s="13">
        <f>L91*M91</f>
        <v>0</v>
      </c>
      <c r="O91" s="316" t="s">
        <v>441</v>
      </c>
      <c r="P91" s="155"/>
      <c r="Q91" s="103"/>
      <c r="R91" s="89"/>
      <c r="S91" s="6"/>
      <c r="T91" s="14"/>
    </row>
    <row r="92" spans="1:20" s="181" customFormat="1" ht="24.75" customHeight="1" thickTop="1" thickBot="1" x14ac:dyDescent="0.25">
      <c r="A92" s="21"/>
      <c r="B92" s="55"/>
      <c r="C92" s="104"/>
      <c r="D92" s="63"/>
      <c r="E92" s="19"/>
      <c r="F92" s="241" t="s">
        <v>174</v>
      </c>
      <c r="G92" s="97"/>
      <c r="H92" s="9"/>
      <c r="I92" s="20"/>
      <c r="J92" s="60"/>
      <c r="K92" s="60"/>
      <c r="L92" s="5"/>
      <c r="M92" s="5"/>
      <c r="N92" s="5"/>
      <c r="O92" s="5"/>
      <c r="P92" s="5"/>
      <c r="Q92" s="103"/>
      <c r="R92" s="89"/>
      <c r="S92" s="6"/>
      <c r="T92" s="14"/>
    </row>
    <row r="93" spans="1:20" ht="14.25" thickTop="1" thickBot="1" x14ac:dyDescent="0.25">
      <c r="A93" s="21"/>
      <c r="B93" s="55"/>
      <c r="C93" s="104"/>
      <c r="D93" s="63" t="str">
        <f>_xlfn.CONCAT($D$75,"-",TEXT(COUNT($G$81:G93), "00"))</f>
        <v>B3-07</v>
      </c>
      <c r="E93" s="19"/>
      <c r="F93" s="39" t="s">
        <v>370</v>
      </c>
      <c r="G93" s="97">
        <v>1</v>
      </c>
      <c r="H93" s="9">
        <v>30</v>
      </c>
      <c r="I93" s="20">
        <f t="shared" ref="I93" si="20">G93*H93</f>
        <v>30</v>
      </c>
      <c r="J93" s="60"/>
      <c r="K93" s="60"/>
      <c r="L93" s="154"/>
      <c r="M93" s="128"/>
      <c r="N93" s="13">
        <f>L93*M93</f>
        <v>0</v>
      </c>
      <c r="O93" s="316" t="s">
        <v>441</v>
      </c>
      <c r="P93" s="155"/>
      <c r="Q93" s="103"/>
      <c r="R93" s="89"/>
      <c r="S93" s="6"/>
      <c r="T93" s="14"/>
    </row>
    <row r="94" spans="1:20" s="181" customFormat="1" ht="14.25" thickTop="1" thickBot="1" x14ac:dyDescent="0.25">
      <c r="A94" s="21"/>
      <c r="B94" s="55"/>
      <c r="C94" s="104"/>
      <c r="D94" s="63"/>
      <c r="E94" s="19"/>
      <c r="F94" s="241" t="s">
        <v>369</v>
      </c>
      <c r="G94" s="97"/>
      <c r="H94" s="9"/>
      <c r="I94" s="20"/>
      <c r="J94" s="60"/>
      <c r="K94" s="60"/>
      <c r="L94" s="5"/>
      <c r="M94" s="5"/>
      <c r="N94" s="5"/>
      <c r="O94" s="5"/>
      <c r="P94" s="5"/>
      <c r="Q94" s="103"/>
      <c r="R94" s="89"/>
      <c r="S94" s="6"/>
      <c r="T94" s="14"/>
    </row>
    <row r="95" spans="1:20" ht="14.25" thickTop="1" thickBot="1" x14ac:dyDescent="0.25">
      <c r="A95" s="21"/>
      <c r="B95" s="55"/>
      <c r="C95" s="104"/>
      <c r="D95" s="63" t="str">
        <f>_xlfn.CONCAT($D$75,"-",TEXT(COUNT($G$81:G95), "00"))</f>
        <v>B3-08</v>
      </c>
      <c r="E95" s="19"/>
      <c r="F95" s="39" t="s">
        <v>371</v>
      </c>
      <c r="G95" s="97">
        <v>1</v>
      </c>
      <c r="H95" s="9">
        <v>16</v>
      </c>
      <c r="I95" s="20">
        <f t="shared" ref="I95" si="21">G95*H95</f>
        <v>16</v>
      </c>
      <c r="J95" s="60"/>
      <c r="K95" s="60"/>
      <c r="L95" s="154"/>
      <c r="M95" s="128"/>
      <c r="N95" s="13">
        <f>L95*M95</f>
        <v>0</v>
      </c>
      <c r="O95" s="316" t="s">
        <v>441</v>
      </c>
      <c r="P95" s="155"/>
      <c r="Q95" s="103"/>
      <c r="R95" s="89"/>
      <c r="S95" s="6"/>
      <c r="T95" s="14"/>
    </row>
    <row r="96" spans="1:20" s="181" customFormat="1" ht="14.25" thickTop="1" thickBot="1" x14ac:dyDescent="0.25">
      <c r="A96" s="21"/>
      <c r="B96" s="55"/>
      <c r="C96" s="104"/>
      <c r="D96" s="63"/>
      <c r="E96" s="19"/>
      <c r="F96" s="241" t="s">
        <v>369</v>
      </c>
      <c r="G96" s="97"/>
      <c r="H96" s="9"/>
      <c r="I96" s="20"/>
      <c r="J96" s="60"/>
      <c r="K96" s="60"/>
      <c r="L96" s="5"/>
      <c r="M96" s="5"/>
      <c r="N96" s="5"/>
      <c r="O96" s="5"/>
      <c r="P96" s="5"/>
      <c r="Q96" s="103"/>
      <c r="R96" s="89"/>
      <c r="S96" s="6"/>
      <c r="T96" s="14"/>
    </row>
    <row r="97" spans="1:20" ht="14.25" thickTop="1" thickBot="1" x14ac:dyDescent="0.25">
      <c r="A97" s="21"/>
      <c r="B97" s="55"/>
      <c r="C97" s="104"/>
      <c r="D97" s="63" t="str">
        <f>_xlfn.CONCAT($D$75,"-",TEXT(COUNT($G$81:G97), "00"))</f>
        <v>B3-09</v>
      </c>
      <c r="E97" s="19"/>
      <c r="F97" s="39" t="s">
        <v>150</v>
      </c>
      <c r="G97" s="97">
        <v>1</v>
      </c>
      <c r="H97" s="9">
        <v>25</v>
      </c>
      <c r="I97" s="20">
        <f t="shared" ref="I97" si="22">G97*H97</f>
        <v>25</v>
      </c>
      <c r="J97" s="60"/>
      <c r="K97" s="60"/>
      <c r="L97" s="154"/>
      <c r="M97" s="128"/>
      <c r="N97" s="13">
        <f>L97*M97</f>
        <v>0</v>
      </c>
      <c r="O97" s="316" t="s">
        <v>441</v>
      </c>
      <c r="P97" s="155"/>
      <c r="Q97" s="103"/>
      <c r="R97" s="89"/>
      <c r="S97" s="6"/>
      <c r="T97" s="14"/>
    </row>
    <row r="98" spans="1:20" s="181" customFormat="1" ht="24" thickTop="1" thickBot="1" x14ac:dyDescent="0.25">
      <c r="A98" s="21"/>
      <c r="B98" s="55"/>
      <c r="C98" s="104"/>
      <c r="D98" s="63"/>
      <c r="E98" s="19"/>
      <c r="F98" s="241" t="s">
        <v>372</v>
      </c>
      <c r="G98" s="97"/>
      <c r="H98" s="9"/>
      <c r="I98" s="20"/>
      <c r="J98" s="60"/>
      <c r="K98" s="60"/>
      <c r="L98" s="5"/>
      <c r="M98" s="5"/>
      <c r="N98" s="5"/>
      <c r="O98" s="5"/>
      <c r="P98" s="5"/>
      <c r="Q98" s="103"/>
      <c r="R98" s="89"/>
      <c r="S98" s="6"/>
      <c r="T98" s="14"/>
    </row>
    <row r="99" spans="1:20" ht="14.25" thickTop="1" thickBot="1" x14ac:dyDescent="0.25">
      <c r="A99" s="21"/>
      <c r="B99" s="55"/>
      <c r="C99" s="104"/>
      <c r="D99" s="63" t="str">
        <f>_xlfn.CONCAT($D$75,"-",TEXT(COUNT($G$81:G99), "00"))</f>
        <v>B3-10</v>
      </c>
      <c r="E99" s="19"/>
      <c r="F99" s="39" t="s">
        <v>151</v>
      </c>
      <c r="G99" s="97">
        <v>1</v>
      </c>
      <c r="H99" s="9">
        <v>30</v>
      </c>
      <c r="I99" s="20">
        <f t="shared" ref="I99" si="23">G99*H99</f>
        <v>30</v>
      </c>
      <c r="J99" s="60"/>
      <c r="K99" s="60"/>
      <c r="L99" s="154"/>
      <c r="M99" s="128"/>
      <c r="N99" s="13">
        <f>L99*M99</f>
        <v>0</v>
      </c>
      <c r="O99" s="316" t="s">
        <v>441</v>
      </c>
      <c r="P99" s="155"/>
      <c r="Q99" s="103"/>
      <c r="R99" s="89"/>
      <c r="S99" s="6"/>
      <c r="T99" s="14"/>
    </row>
    <row r="100" spans="1:20" s="181" customFormat="1" ht="24" thickTop="1" thickBot="1" x14ac:dyDescent="0.25">
      <c r="A100" s="21"/>
      <c r="B100" s="55"/>
      <c r="C100" s="104"/>
      <c r="D100" s="63"/>
      <c r="E100" s="19"/>
      <c r="F100" s="241" t="s">
        <v>373</v>
      </c>
      <c r="G100" s="97"/>
      <c r="H100" s="9"/>
      <c r="I100" s="20"/>
      <c r="J100" s="60"/>
      <c r="K100" s="60"/>
      <c r="L100" s="5"/>
      <c r="M100" s="5"/>
      <c r="N100" s="5"/>
      <c r="O100" s="5"/>
      <c r="P100" s="5"/>
      <c r="Q100" s="103"/>
      <c r="R100" s="89"/>
      <c r="S100" s="6"/>
      <c r="T100" s="14"/>
    </row>
    <row r="101" spans="1:20" ht="14.25" thickTop="1" thickBot="1" x14ac:dyDescent="0.25">
      <c r="A101" s="21"/>
      <c r="B101" s="55"/>
      <c r="C101" s="104"/>
      <c r="D101" s="63" t="str">
        <f>_xlfn.CONCAT($D$75,"-",TEXT(COUNT($G$81:G101), "00"))</f>
        <v>B3-11</v>
      </c>
      <c r="E101" s="19"/>
      <c r="F101" s="39" t="s">
        <v>59</v>
      </c>
      <c r="G101" s="97">
        <v>1</v>
      </c>
      <c r="H101" s="9">
        <v>55</v>
      </c>
      <c r="I101" s="20">
        <f t="shared" ref="I101" si="24">G101*H101</f>
        <v>55</v>
      </c>
      <c r="J101" s="60"/>
      <c r="K101" s="60"/>
      <c r="L101" s="154"/>
      <c r="M101" s="128"/>
      <c r="N101" s="13">
        <f>L101*M101</f>
        <v>0</v>
      </c>
      <c r="O101" s="316" t="s">
        <v>441</v>
      </c>
      <c r="P101" s="155"/>
      <c r="Q101" s="103"/>
      <c r="R101" s="89"/>
      <c r="S101" s="6"/>
      <c r="T101" s="14"/>
    </row>
    <row r="102" spans="1:20" s="181" customFormat="1" ht="14.25" thickTop="1" thickBot="1" x14ac:dyDescent="0.25">
      <c r="A102" s="21"/>
      <c r="B102" s="55"/>
      <c r="C102" s="104"/>
      <c r="D102" s="63"/>
      <c r="E102" s="19"/>
      <c r="F102" s="241"/>
      <c r="G102" s="97"/>
      <c r="H102" s="9"/>
      <c r="I102" s="20"/>
      <c r="J102" s="60"/>
      <c r="K102" s="60"/>
      <c r="L102" s="5"/>
      <c r="M102" s="5"/>
      <c r="N102" s="5"/>
      <c r="O102" s="5"/>
      <c r="P102" s="5"/>
      <c r="Q102" s="103"/>
      <c r="R102" s="89"/>
      <c r="S102" s="6"/>
      <c r="T102" s="14"/>
    </row>
    <row r="103" spans="1:20" ht="15" customHeight="1" thickTop="1" thickBot="1" x14ac:dyDescent="0.25">
      <c r="A103" s="21"/>
      <c r="B103" s="55"/>
      <c r="C103" s="104"/>
      <c r="D103" s="63" t="str">
        <f>_xlfn.CONCAT($D$75,"-",TEXT(COUNT($G$81:G103), "00"))</f>
        <v>B3-12</v>
      </c>
      <c r="E103" s="19"/>
      <c r="F103" s="39" t="s">
        <v>227</v>
      </c>
      <c r="G103" s="97">
        <v>1</v>
      </c>
      <c r="H103" s="9">
        <v>24</v>
      </c>
      <c r="I103" s="20">
        <f t="shared" ref="I103" si="25">G103*H103</f>
        <v>24</v>
      </c>
      <c r="J103" s="60"/>
      <c r="K103" s="60"/>
      <c r="L103" s="154"/>
      <c r="M103" s="128"/>
      <c r="N103" s="13">
        <f>L103*M103</f>
        <v>0</v>
      </c>
      <c r="O103" s="316" t="s">
        <v>441</v>
      </c>
      <c r="P103" s="155"/>
      <c r="Q103" s="103"/>
      <c r="R103" s="89"/>
      <c r="S103" s="6"/>
      <c r="T103" s="14"/>
    </row>
    <row r="104" spans="1:20" s="181" customFormat="1" ht="35.25" thickTop="1" thickBot="1" x14ac:dyDescent="0.25">
      <c r="A104" s="21"/>
      <c r="B104" s="55"/>
      <c r="C104" s="104"/>
      <c r="D104" s="63"/>
      <c r="E104" s="19"/>
      <c r="F104" s="241" t="s">
        <v>368</v>
      </c>
      <c r="G104" s="97"/>
      <c r="H104" s="9"/>
      <c r="I104" s="20"/>
      <c r="J104" s="60"/>
      <c r="K104" s="60"/>
      <c r="L104" s="5"/>
      <c r="M104" s="5"/>
      <c r="N104" s="5"/>
      <c r="O104" s="5"/>
      <c r="P104" s="5"/>
      <c r="Q104" s="103"/>
      <c r="R104" s="89"/>
      <c r="S104" s="6"/>
      <c r="T104" s="14"/>
    </row>
    <row r="105" spans="1:20" s="14" customFormat="1" ht="15" customHeight="1" thickTop="1" x14ac:dyDescent="0.2">
      <c r="A105" s="3"/>
      <c r="B105" s="80"/>
      <c r="C105" s="106"/>
      <c r="D105" s="247"/>
      <c r="E105" s="40"/>
      <c r="F105" s="87"/>
      <c r="G105" s="41"/>
      <c r="H105" s="42"/>
      <c r="I105" s="42"/>
      <c r="J105" s="61"/>
      <c r="K105" s="61"/>
      <c r="L105" s="43"/>
      <c r="M105" s="43"/>
      <c r="N105" s="43"/>
      <c r="O105" s="43"/>
      <c r="P105" s="43"/>
      <c r="Q105" s="107"/>
      <c r="R105" s="27"/>
      <c r="S105" s="5"/>
    </row>
    <row r="106" spans="1:20" s="32" customFormat="1" ht="12.75" x14ac:dyDescent="0.2">
      <c r="A106" s="3"/>
      <c r="B106" s="80"/>
      <c r="C106" s="81"/>
      <c r="D106" s="37"/>
      <c r="E106" s="24"/>
      <c r="F106" s="55"/>
      <c r="G106" s="25"/>
      <c r="H106" s="36"/>
      <c r="I106" s="36"/>
      <c r="J106" s="88"/>
      <c r="K106" s="88"/>
      <c r="L106" s="27"/>
      <c r="M106" s="27"/>
      <c r="N106" s="27"/>
      <c r="O106" s="27"/>
      <c r="P106" s="27"/>
      <c r="Q106" s="27"/>
      <c r="R106" s="27"/>
      <c r="S106" s="5"/>
      <c r="T106" s="14"/>
    </row>
    <row r="107" spans="1:20" ht="12.75" x14ac:dyDescent="0.2">
      <c r="C107" s="7"/>
      <c r="H107" s="9"/>
    </row>
    <row r="108" spans="1:20" ht="12.75" x14ac:dyDescent="0.2">
      <c r="C108" s="7"/>
      <c r="H108" s="9"/>
    </row>
    <row r="109" spans="1:20" s="32" customFormat="1" ht="12.75" x14ac:dyDescent="0.2">
      <c r="A109" s="14"/>
      <c r="B109" s="80"/>
      <c r="C109" s="37"/>
      <c r="D109" s="37"/>
      <c r="E109" s="24"/>
      <c r="F109" s="53"/>
      <c r="G109" s="25"/>
      <c r="H109" s="25"/>
      <c r="I109" s="26"/>
      <c r="J109" s="58"/>
      <c r="K109" s="58"/>
      <c r="L109" s="27"/>
      <c r="M109" s="27"/>
      <c r="N109" s="27"/>
      <c r="O109" s="27"/>
      <c r="P109" s="27"/>
      <c r="Q109" s="27"/>
      <c r="R109" s="27"/>
      <c r="S109" s="5"/>
      <c r="T109" s="14"/>
    </row>
    <row r="110" spans="1:20" s="32" customFormat="1" ht="27.75" x14ac:dyDescent="0.2">
      <c r="A110" s="14"/>
      <c r="B110" s="80"/>
      <c r="C110" s="80"/>
      <c r="D110" s="243" t="s">
        <v>429</v>
      </c>
      <c r="E110" s="24"/>
      <c r="F110" s="331" t="s">
        <v>184</v>
      </c>
      <c r="G110" s="331"/>
      <c r="H110" s="331"/>
      <c r="I110" s="331"/>
      <c r="J110" s="331"/>
      <c r="K110" s="331"/>
      <c r="L110" s="331"/>
      <c r="M110" s="331"/>
      <c r="N110" s="331"/>
      <c r="O110" s="331"/>
      <c r="P110" s="331"/>
      <c r="Q110" s="78"/>
      <c r="R110" s="27"/>
      <c r="S110" s="5"/>
      <c r="T110" s="14"/>
    </row>
    <row r="111" spans="1:20" ht="12.75" x14ac:dyDescent="0.2">
      <c r="A111" s="14"/>
      <c r="B111" s="80"/>
      <c r="C111" s="80"/>
      <c r="D111" s="37"/>
      <c r="E111" s="28"/>
      <c r="F111" s="53"/>
      <c r="G111" s="29"/>
      <c r="H111" s="29"/>
      <c r="I111" s="26"/>
      <c r="J111" s="58"/>
      <c r="K111" s="58"/>
      <c r="L111" s="30"/>
      <c r="M111" s="30"/>
      <c r="N111" s="30"/>
      <c r="O111" s="30"/>
      <c r="P111" s="30"/>
      <c r="Q111" s="30"/>
      <c r="R111" s="27"/>
      <c r="T111" s="14"/>
    </row>
    <row r="112" spans="1:20" ht="15" customHeight="1" x14ac:dyDescent="0.2">
      <c r="B112" s="80"/>
      <c r="C112" s="101"/>
      <c r="D112" s="244"/>
      <c r="E112" s="82"/>
      <c r="F112" s="52"/>
      <c r="G112" s="83"/>
      <c r="H112" s="83"/>
      <c r="I112" s="84"/>
      <c r="J112" s="85"/>
      <c r="K112" s="85"/>
      <c r="L112" s="86"/>
      <c r="M112" s="86"/>
      <c r="N112" s="86"/>
      <c r="O112" s="86"/>
      <c r="P112" s="86"/>
      <c r="Q112" s="102"/>
      <c r="R112" s="27"/>
      <c r="T112" s="14"/>
    </row>
    <row r="113" spans="1:20" ht="15" customHeight="1" x14ac:dyDescent="0.2">
      <c r="B113" s="80"/>
      <c r="C113" s="49"/>
      <c r="D113" s="332" t="s">
        <v>9</v>
      </c>
      <c r="E113" s="332"/>
      <c r="F113" s="332"/>
      <c r="G113" s="332"/>
      <c r="H113" s="332"/>
      <c r="I113" s="332"/>
      <c r="J113" s="62"/>
      <c r="K113" s="62"/>
      <c r="L113" s="333" t="s">
        <v>10</v>
      </c>
      <c r="M113" s="333"/>
      <c r="N113" s="333"/>
      <c r="O113" s="333"/>
      <c r="P113" s="333"/>
      <c r="Q113" s="103"/>
      <c r="R113" s="27"/>
      <c r="T113" s="14"/>
    </row>
    <row r="114" spans="1:20" ht="15" customHeight="1" x14ac:dyDescent="0.2">
      <c r="A114" s="181"/>
      <c r="B114" s="182"/>
      <c r="C114" s="183"/>
      <c r="D114" s="245" t="s">
        <v>6</v>
      </c>
      <c r="E114" s="184"/>
      <c r="F114" s="185" t="s">
        <v>7</v>
      </c>
      <c r="G114" s="184" t="s">
        <v>0</v>
      </c>
      <c r="H114" s="184" t="s">
        <v>3</v>
      </c>
      <c r="I114" s="184" t="s">
        <v>5</v>
      </c>
      <c r="J114" s="176"/>
      <c r="K114" s="186"/>
      <c r="L114" s="184" t="s">
        <v>0</v>
      </c>
      <c r="M114" s="184" t="s">
        <v>3</v>
      </c>
      <c r="N114" s="184" t="s">
        <v>5</v>
      </c>
      <c r="O114" s="184" t="s">
        <v>437</v>
      </c>
      <c r="P114" s="184" t="s">
        <v>4</v>
      </c>
      <c r="Q114" s="187"/>
      <c r="R114" s="188"/>
      <c r="S114" s="189"/>
      <c r="T114" s="14"/>
    </row>
    <row r="115" spans="1:20" ht="15" customHeight="1" thickBot="1" x14ac:dyDescent="0.25">
      <c r="A115" s="14"/>
      <c r="B115" s="80"/>
      <c r="C115" s="49"/>
      <c r="D115"/>
      <c r="E115" s="16"/>
      <c r="F115" s="54"/>
      <c r="G115" s="15"/>
      <c r="H115" s="15"/>
      <c r="I115" s="17"/>
      <c r="J115" s="59"/>
      <c r="K115" s="59"/>
      <c r="L115" s="18"/>
      <c r="M115" s="18"/>
      <c r="N115" s="18"/>
      <c r="O115" s="18"/>
      <c r="P115" s="18"/>
      <c r="Q115" s="103"/>
      <c r="R115" s="27"/>
      <c r="T115" s="14"/>
    </row>
    <row r="116" spans="1:20" ht="15" customHeight="1" thickTop="1" thickBot="1" x14ac:dyDescent="0.25">
      <c r="A116" s="32"/>
      <c r="B116" s="125"/>
      <c r="C116" s="226"/>
      <c r="D116" s="63" t="str">
        <f>_xlfn.CONCAT($D$110,"-",TEXT(COUNT($G116:G$116), "00"))</f>
        <v>B4-01</v>
      </c>
      <c r="E116" s="35"/>
      <c r="F116" s="169" t="s">
        <v>185</v>
      </c>
      <c r="G116" s="97">
        <v>1</v>
      </c>
      <c r="H116" s="9">
        <v>100</v>
      </c>
      <c r="I116" s="9">
        <f>G116*H116</f>
        <v>100</v>
      </c>
      <c r="L116" s="154"/>
      <c r="M116" s="128"/>
      <c r="N116" s="13">
        <f>L116*M116</f>
        <v>0</v>
      </c>
      <c r="O116" s="316" t="s">
        <v>441</v>
      </c>
      <c r="P116" s="155"/>
      <c r="Q116" s="122"/>
      <c r="R116" s="30"/>
      <c r="S116" s="34"/>
      <c r="T116" s="14"/>
    </row>
    <row r="117" spans="1:20" ht="46.5" thickTop="1" thickBot="1" x14ac:dyDescent="0.25">
      <c r="B117" s="80"/>
      <c r="C117" s="105"/>
      <c r="D117" s="246"/>
      <c r="F117" s="241" t="s">
        <v>186</v>
      </c>
      <c r="G117" s="97"/>
      <c r="H117" s="9"/>
      <c r="P117" s="98"/>
      <c r="Q117" s="103"/>
      <c r="R117" s="27"/>
      <c r="T117" s="14"/>
    </row>
    <row r="118" spans="1:20" ht="15" customHeight="1" thickTop="1" thickBot="1" x14ac:dyDescent="0.25">
      <c r="A118" s="21"/>
      <c r="B118" s="55"/>
      <c r="C118" s="104"/>
      <c r="D118" s="63" t="str">
        <f>_xlfn.CONCAT($D$110,"-",TEXT(COUNT($G$116:G118), "00"))</f>
        <v>B4-02</v>
      </c>
      <c r="E118" s="19"/>
      <c r="F118" s="39" t="s">
        <v>187</v>
      </c>
      <c r="G118" s="97">
        <v>1</v>
      </c>
      <c r="H118" s="9">
        <v>188</v>
      </c>
      <c r="I118" s="20">
        <f t="shared" ref="I118" si="26">G118*H118</f>
        <v>188</v>
      </c>
      <c r="J118" s="60"/>
      <c r="K118" s="60"/>
      <c r="L118" s="154"/>
      <c r="M118" s="128"/>
      <c r="N118" s="13">
        <f>L118*M118</f>
        <v>0</v>
      </c>
      <c r="O118" s="316" t="s">
        <v>441</v>
      </c>
      <c r="P118" s="155"/>
      <c r="Q118" s="103"/>
      <c r="R118" s="89"/>
      <c r="S118" s="6"/>
      <c r="T118" s="14"/>
    </row>
    <row r="119" spans="1:20" ht="46.5" thickTop="1" thickBot="1" x14ac:dyDescent="0.25">
      <c r="A119" s="21"/>
      <c r="B119" s="55"/>
      <c r="C119" s="104"/>
      <c r="D119" s="63"/>
      <c r="E119" s="19"/>
      <c r="F119" s="241" t="s">
        <v>374</v>
      </c>
      <c r="G119" s="97"/>
      <c r="H119" s="9"/>
      <c r="I119" s="20"/>
      <c r="J119" s="60"/>
      <c r="K119" s="60"/>
      <c r="Q119" s="103"/>
      <c r="R119" s="89"/>
      <c r="S119" s="6"/>
      <c r="T119" s="14"/>
    </row>
    <row r="120" spans="1:20" ht="15" customHeight="1" thickTop="1" thickBot="1" x14ac:dyDescent="0.25">
      <c r="A120" s="21"/>
      <c r="B120" s="55"/>
      <c r="C120" s="104"/>
      <c r="D120" s="63" t="str">
        <f>_xlfn.CONCAT($D$110,"-",TEXT(COUNT($G$116:G120), "00"))</f>
        <v>B4-03</v>
      </c>
      <c r="E120" s="19"/>
      <c r="F120" s="39" t="s">
        <v>188</v>
      </c>
      <c r="G120" s="97">
        <v>1</v>
      </c>
      <c r="H120" s="9">
        <v>144</v>
      </c>
      <c r="I120" s="20">
        <f t="shared" ref="I120" si="27">G120*H120</f>
        <v>144</v>
      </c>
      <c r="J120" s="60"/>
      <c r="K120" s="60"/>
      <c r="L120" s="154"/>
      <c r="M120" s="128"/>
      <c r="N120" s="13">
        <f>L120*M120</f>
        <v>0</v>
      </c>
      <c r="O120" s="316" t="s">
        <v>441</v>
      </c>
      <c r="P120" s="155"/>
      <c r="Q120" s="103"/>
      <c r="R120" s="89"/>
      <c r="S120" s="6"/>
      <c r="T120" s="14"/>
    </row>
    <row r="121" spans="1:20" ht="35.25" thickTop="1" thickBot="1" x14ac:dyDescent="0.25">
      <c r="A121" s="21"/>
      <c r="B121" s="55"/>
      <c r="C121" s="104"/>
      <c r="D121" s="63"/>
      <c r="E121" s="19"/>
      <c r="F121" s="241" t="s">
        <v>189</v>
      </c>
      <c r="G121" s="97"/>
      <c r="H121" s="9"/>
      <c r="I121" s="20"/>
      <c r="J121" s="60"/>
      <c r="K121" s="60"/>
      <c r="Q121" s="103"/>
      <c r="R121" s="89"/>
      <c r="S121" s="6"/>
      <c r="T121" s="14"/>
    </row>
    <row r="122" spans="1:20" ht="15" customHeight="1" thickTop="1" thickBot="1" x14ac:dyDescent="0.25">
      <c r="A122" s="21"/>
      <c r="B122" s="55"/>
      <c r="C122" s="104"/>
      <c r="D122" s="63" t="str">
        <f>_xlfn.CONCAT($D$110,"-",TEXT(COUNT($G$116:G122), "00"))</f>
        <v>B4-04</v>
      </c>
      <c r="E122" s="19"/>
      <c r="F122" s="39" t="s">
        <v>91</v>
      </c>
      <c r="G122" s="97">
        <v>1</v>
      </c>
      <c r="H122" s="9">
        <v>90</v>
      </c>
      <c r="I122" s="20">
        <f t="shared" ref="I122" si="28">G122*H122</f>
        <v>90</v>
      </c>
      <c r="J122" s="60"/>
      <c r="K122" s="60"/>
      <c r="L122" s="154"/>
      <c r="M122" s="128"/>
      <c r="N122" s="13">
        <f>L122*M122</f>
        <v>0</v>
      </c>
      <c r="O122" s="316" t="s">
        <v>441</v>
      </c>
      <c r="P122" s="155"/>
      <c r="Q122" s="103"/>
      <c r="R122" s="89"/>
      <c r="S122" s="6"/>
      <c r="T122" s="14"/>
    </row>
    <row r="123" spans="1:20" ht="35.25" thickTop="1" thickBot="1" x14ac:dyDescent="0.25">
      <c r="A123" s="21"/>
      <c r="B123" s="55"/>
      <c r="C123" s="104"/>
      <c r="D123" s="63"/>
      <c r="E123" s="19"/>
      <c r="F123" s="241" t="s">
        <v>190</v>
      </c>
      <c r="G123" s="97"/>
      <c r="H123" s="9"/>
      <c r="I123" s="20"/>
      <c r="J123" s="60"/>
      <c r="K123" s="60"/>
      <c r="Q123" s="103"/>
      <c r="R123" s="89"/>
      <c r="S123" s="6"/>
      <c r="T123" s="14"/>
    </row>
    <row r="124" spans="1:20" ht="15" customHeight="1" thickTop="1" thickBot="1" x14ac:dyDescent="0.25">
      <c r="A124" s="21"/>
      <c r="B124" s="55"/>
      <c r="C124" s="104"/>
      <c r="D124" s="63" t="str">
        <f>_xlfn.CONCAT($D$110,"-",TEXT(COUNT($G$116:G124), "00"))</f>
        <v>B4-05</v>
      </c>
      <c r="E124" s="19"/>
      <c r="F124" s="39" t="s">
        <v>191</v>
      </c>
      <c r="G124" s="97">
        <v>1</v>
      </c>
      <c r="H124" s="9">
        <v>30</v>
      </c>
      <c r="I124" s="20">
        <f t="shared" ref="I124" si="29">G124*H124</f>
        <v>30</v>
      </c>
      <c r="J124" s="60"/>
      <c r="K124" s="60"/>
      <c r="L124" s="154"/>
      <c r="M124" s="128"/>
      <c r="N124" s="13">
        <f>L124*M124</f>
        <v>0</v>
      </c>
      <c r="O124" s="316" t="s">
        <v>441</v>
      </c>
      <c r="P124" s="155"/>
      <c r="Q124" s="103"/>
      <c r="R124" s="89"/>
      <c r="S124" s="6"/>
      <c r="T124" s="14"/>
    </row>
    <row r="125" spans="1:20" ht="24" thickTop="1" thickBot="1" x14ac:dyDescent="0.25">
      <c r="A125" s="21"/>
      <c r="B125" s="55"/>
      <c r="C125" s="104"/>
      <c r="D125" s="63"/>
      <c r="E125" s="19"/>
      <c r="F125" s="241" t="s">
        <v>192</v>
      </c>
      <c r="G125" s="97"/>
      <c r="H125" s="9"/>
      <c r="I125" s="20"/>
      <c r="J125" s="60"/>
      <c r="K125" s="60"/>
      <c r="Q125" s="103"/>
      <c r="R125" s="89"/>
      <c r="S125" s="6"/>
      <c r="T125" s="14"/>
    </row>
    <row r="126" spans="1:20" ht="15" customHeight="1" thickTop="1" x14ac:dyDescent="0.2">
      <c r="B126" s="80"/>
      <c r="C126" s="106"/>
      <c r="D126" s="247"/>
      <c r="E126" s="40"/>
      <c r="F126" s="87"/>
      <c r="G126" s="41"/>
      <c r="H126" s="42"/>
      <c r="I126" s="42"/>
      <c r="J126" s="61"/>
      <c r="K126" s="61"/>
      <c r="L126" s="43"/>
      <c r="M126" s="43"/>
      <c r="N126" s="43"/>
      <c r="O126" s="43"/>
      <c r="P126" s="43"/>
      <c r="Q126" s="107"/>
      <c r="R126" s="27"/>
      <c r="T126" s="14"/>
    </row>
    <row r="127" spans="1:20" ht="15" customHeight="1" x14ac:dyDescent="0.2">
      <c r="B127" s="80"/>
      <c r="C127" s="81"/>
      <c r="D127" s="37"/>
      <c r="E127" s="24"/>
      <c r="F127" s="55"/>
      <c r="G127" s="25"/>
      <c r="H127" s="36"/>
      <c r="I127" s="36"/>
      <c r="J127" s="88"/>
      <c r="K127" s="88"/>
      <c r="L127" s="27"/>
      <c r="M127" s="27"/>
      <c r="N127" s="27"/>
      <c r="O127" s="27"/>
      <c r="P127" s="27"/>
      <c r="Q127" s="27"/>
      <c r="R127" s="27"/>
      <c r="T127" s="14"/>
    </row>
    <row r="128" spans="1:20" ht="15" customHeight="1" x14ac:dyDescent="0.2">
      <c r="C128" s="7"/>
      <c r="T128" s="14"/>
    </row>
    <row r="129" spans="1:20" ht="15" customHeight="1" x14ac:dyDescent="0.2">
      <c r="A129" s="14"/>
      <c r="B129" s="80"/>
      <c r="C129" s="37"/>
      <c r="D129" s="37"/>
      <c r="E129" s="24"/>
      <c r="F129" s="53"/>
      <c r="G129" s="25"/>
      <c r="H129" s="25"/>
      <c r="I129" s="26"/>
      <c r="J129" s="58"/>
      <c r="K129" s="58"/>
      <c r="L129" s="27"/>
      <c r="M129" s="27"/>
      <c r="N129" s="27"/>
      <c r="O129" s="27"/>
      <c r="P129" s="27"/>
      <c r="Q129" s="27"/>
      <c r="R129" s="27"/>
      <c r="T129" s="14"/>
    </row>
    <row r="130" spans="1:20" ht="24" customHeight="1" x14ac:dyDescent="0.2">
      <c r="A130" s="14"/>
      <c r="B130" s="80"/>
      <c r="C130" s="80"/>
      <c r="D130" s="243" t="s">
        <v>430</v>
      </c>
      <c r="E130" s="24"/>
      <c r="F130" s="331" t="s">
        <v>193</v>
      </c>
      <c r="G130" s="331"/>
      <c r="H130" s="331"/>
      <c r="I130" s="331"/>
      <c r="J130" s="331"/>
      <c r="K130" s="331"/>
      <c r="L130" s="331"/>
      <c r="M130" s="331"/>
      <c r="N130" s="331"/>
      <c r="O130" s="331"/>
      <c r="P130" s="331"/>
      <c r="Q130" s="78"/>
      <c r="R130" s="27"/>
      <c r="T130" s="14"/>
    </row>
    <row r="131" spans="1:20" ht="15" customHeight="1" x14ac:dyDescent="0.2">
      <c r="A131" s="14"/>
      <c r="B131" s="80"/>
      <c r="C131" s="80"/>
      <c r="D131" s="37"/>
      <c r="E131" s="28"/>
      <c r="F131" s="53"/>
      <c r="G131" s="29"/>
      <c r="H131" s="29"/>
      <c r="I131" s="26"/>
      <c r="J131" s="58"/>
      <c r="K131" s="58"/>
      <c r="L131" s="30"/>
      <c r="M131" s="30"/>
      <c r="N131" s="30"/>
      <c r="O131" s="30"/>
      <c r="P131" s="30"/>
      <c r="Q131" s="30"/>
      <c r="R131" s="27"/>
      <c r="T131" s="14"/>
    </row>
    <row r="132" spans="1:20" ht="15" customHeight="1" x14ac:dyDescent="0.2">
      <c r="B132" s="80"/>
      <c r="C132" s="101"/>
      <c r="D132" s="244"/>
      <c r="E132" s="82"/>
      <c r="F132" s="52"/>
      <c r="G132" s="83"/>
      <c r="H132" s="83"/>
      <c r="I132" s="84"/>
      <c r="J132" s="85"/>
      <c r="K132" s="85"/>
      <c r="L132" s="86"/>
      <c r="M132" s="86"/>
      <c r="N132" s="86"/>
      <c r="O132" s="86"/>
      <c r="P132" s="86"/>
      <c r="Q132" s="102"/>
      <c r="R132" s="27"/>
      <c r="T132" s="14"/>
    </row>
    <row r="133" spans="1:20" ht="15" customHeight="1" x14ac:dyDescent="0.2">
      <c r="B133" s="80"/>
      <c r="C133" s="49"/>
      <c r="D133" s="332" t="s">
        <v>9</v>
      </c>
      <c r="E133" s="332"/>
      <c r="F133" s="332"/>
      <c r="G133" s="332"/>
      <c r="H133" s="332"/>
      <c r="I133" s="332"/>
      <c r="J133" s="62"/>
      <c r="K133" s="62"/>
      <c r="L133" s="333" t="s">
        <v>10</v>
      </c>
      <c r="M133" s="333"/>
      <c r="N133" s="333"/>
      <c r="O133" s="333"/>
      <c r="P133" s="333"/>
      <c r="Q133" s="103"/>
      <c r="R133" s="27"/>
      <c r="T133" s="14"/>
    </row>
    <row r="134" spans="1:20" ht="15" customHeight="1" x14ac:dyDescent="0.2">
      <c r="A134" s="181"/>
      <c r="B134" s="182"/>
      <c r="C134" s="183"/>
      <c r="D134" s="245" t="s">
        <v>6</v>
      </c>
      <c r="E134" s="184"/>
      <c r="F134" s="185" t="s">
        <v>7</v>
      </c>
      <c r="G134" s="184" t="s">
        <v>0</v>
      </c>
      <c r="H134" s="184" t="s">
        <v>3</v>
      </c>
      <c r="I134" s="184" t="s">
        <v>5</v>
      </c>
      <c r="J134" s="176"/>
      <c r="K134" s="186"/>
      <c r="L134" s="184" t="s">
        <v>0</v>
      </c>
      <c r="M134" s="184" t="s">
        <v>3</v>
      </c>
      <c r="N134" s="184" t="s">
        <v>5</v>
      </c>
      <c r="O134" s="184" t="s">
        <v>437</v>
      </c>
      <c r="P134" s="184" t="s">
        <v>4</v>
      </c>
      <c r="Q134" s="187"/>
      <c r="R134" s="188"/>
      <c r="S134" s="189"/>
      <c r="T134" s="14"/>
    </row>
    <row r="135" spans="1:20" ht="15" customHeight="1" thickBot="1" x14ac:dyDescent="0.25">
      <c r="A135" s="14"/>
      <c r="B135" s="80"/>
      <c r="C135" s="49"/>
      <c r="D135"/>
      <c r="E135" s="16"/>
      <c r="F135" s="54"/>
      <c r="G135" s="15"/>
      <c r="H135" s="15"/>
      <c r="I135" s="17"/>
      <c r="J135" s="59"/>
      <c r="K135" s="59"/>
      <c r="L135" s="18"/>
      <c r="M135" s="18"/>
      <c r="N135" s="18"/>
      <c r="O135" s="18"/>
      <c r="P135" s="18"/>
      <c r="Q135" s="103"/>
      <c r="R135" s="27"/>
      <c r="T135" s="14"/>
    </row>
    <row r="136" spans="1:20" ht="15" customHeight="1" thickTop="1" thickBot="1" x14ac:dyDescent="0.25">
      <c r="A136" s="32"/>
      <c r="B136" s="125"/>
      <c r="C136" s="226"/>
      <c r="D136" s="63" t="str">
        <f>_xlfn.CONCAT($D$130,"-",TEXT(COUNT($G$136:G136), "00"))</f>
        <v>B5-01</v>
      </c>
      <c r="E136" s="35"/>
      <c r="F136" s="169" t="s">
        <v>194</v>
      </c>
      <c r="G136" s="97">
        <v>1</v>
      </c>
      <c r="H136" s="9">
        <v>360</v>
      </c>
      <c r="I136" s="9">
        <f>G136*H136</f>
        <v>360</v>
      </c>
      <c r="L136" s="154"/>
      <c r="M136" s="128"/>
      <c r="N136" s="13">
        <f>L136*M136</f>
        <v>0</v>
      </c>
      <c r="O136" s="316" t="s">
        <v>441</v>
      </c>
      <c r="P136" s="155"/>
      <c r="Q136" s="122"/>
      <c r="R136" s="30"/>
      <c r="S136" s="34"/>
      <c r="T136" s="14"/>
    </row>
    <row r="137" spans="1:20" ht="24" thickTop="1" thickBot="1" x14ac:dyDescent="0.25">
      <c r="B137" s="80"/>
      <c r="C137" s="105"/>
      <c r="D137" s="246"/>
      <c r="F137" s="241" t="s">
        <v>195</v>
      </c>
      <c r="G137" s="97"/>
      <c r="H137" s="9"/>
      <c r="P137" s="98"/>
      <c r="Q137" s="103"/>
      <c r="R137" s="27"/>
      <c r="T137" s="14"/>
    </row>
    <row r="138" spans="1:20" ht="15" customHeight="1" thickTop="1" thickBot="1" x14ac:dyDescent="0.25">
      <c r="A138" s="21"/>
      <c r="B138" s="55"/>
      <c r="C138" s="104"/>
      <c r="D138" s="63" t="str">
        <f>_xlfn.CONCAT($D$130,"-",TEXT(COUNT($G$136:G138), "00"))</f>
        <v>B5-02</v>
      </c>
      <c r="E138" s="19"/>
      <c r="F138" s="39" t="s">
        <v>196</v>
      </c>
      <c r="G138" s="97">
        <v>1</v>
      </c>
      <c r="H138" s="9">
        <v>40</v>
      </c>
      <c r="I138" s="20">
        <f t="shared" ref="I138" si="30">G138*H138</f>
        <v>40</v>
      </c>
      <c r="J138" s="60"/>
      <c r="K138" s="60"/>
      <c r="L138" s="154"/>
      <c r="M138" s="128"/>
      <c r="N138" s="13">
        <f>L138*M138</f>
        <v>0</v>
      </c>
      <c r="O138" s="316" t="s">
        <v>441</v>
      </c>
      <c r="P138" s="155"/>
      <c r="Q138" s="103"/>
      <c r="R138" s="89"/>
      <c r="S138" s="6"/>
      <c r="T138" s="14"/>
    </row>
    <row r="139" spans="1:20" ht="15" customHeight="1" thickTop="1" thickBot="1" x14ac:dyDescent="0.25">
      <c r="A139" s="21"/>
      <c r="B139" s="55"/>
      <c r="C139" s="104"/>
      <c r="D139" s="63"/>
      <c r="E139" s="19"/>
      <c r="F139" s="241" t="s">
        <v>197</v>
      </c>
      <c r="G139" s="97"/>
      <c r="H139" s="9"/>
      <c r="I139" s="20"/>
      <c r="J139" s="60"/>
      <c r="K139" s="60"/>
      <c r="Q139" s="103"/>
      <c r="R139" s="89"/>
      <c r="S139" s="6"/>
      <c r="T139" s="14"/>
    </row>
    <row r="140" spans="1:20" ht="15" customHeight="1" thickTop="1" thickBot="1" x14ac:dyDescent="0.25">
      <c r="A140" s="21"/>
      <c r="B140" s="55"/>
      <c r="C140" s="104"/>
      <c r="D140" s="63" t="str">
        <f>_xlfn.CONCAT($D$130,"-",TEXT(COUNT($G$136:G140), "00"))</f>
        <v>B5-03</v>
      </c>
      <c r="E140" s="19"/>
      <c r="F140" s="39" t="s">
        <v>198</v>
      </c>
      <c r="G140" s="97">
        <v>1</v>
      </c>
      <c r="H140" s="9">
        <v>22</v>
      </c>
      <c r="I140" s="20">
        <f t="shared" ref="I140" si="31">G140*H140</f>
        <v>22</v>
      </c>
      <c r="J140" s="60"/>
      <c r="K140" s="60"/>
      <c r="L140" s="154"/>
      <c r="M140" s="128"/>
      <c r="N140" s="13">
        <f>L140*M140</f>
        <v>0</v>
      </c>
      <c r="O140" s="316" t="s">
        <v>441</v>
      </c>
      <c r="P140" s="155"/>
      <c r="Q140" s="103"/>
      <c r="R140" s="89"/>
      <c r="S140" s="6"/>
      <c r="T140" s="14"/>
    </row>
    <row r="141" spans="1:20" ht="15" customHeight="1" thickTop="1" thickBot="1" x14ac:dyDescent="0.25">
      <c r="A141" s="21"/>
      <c r="B141" s="55"/>
      <c r="C141" s="104"/>
      <c r="D141" s="63"/>
      <c r="E141" s="19"/>
      <c r="F141" s="241" t="s">
        <v>199</v>
      </c>
      <c r="G141" s="97"/>
      <c r="H141" s="9"/>
      <c r="I141" s="20"/>
      <c r="J141" s="60"/>
      <c r="K141" s="60"/>
      <c r="Q141" s="103"/>
      <c r="R141" s="89"/>
      <c r="S141" s="6"/>
      <c r="T141" s="14"/>
    </row>
    <row r="142" spans="1:20" ht="15" customHeight="1" thickTop="1" thickBot="1" x14ac:dyDescent="0.25">
      <c r="A142" s="21"/>
      <c r="B142" s="55"/>
      <c r="C142" s="104"/>
      <c r="D142" s="63" t="str">
        <f>_xlfn.CONCAT($D$130,"-",TEXT(COUNT($G$136:G142), "00"))</f>
        <v>B5-04</v>
      </c>
      <c r="E142" s="19"/>
      <c r="F142" s="39" t="s">
        <v>200</v>
      </c>
      <c r="G142" s="97">
        <v>1</v>
      </c>
      <c r="H142" s="9">
        <v>196</v>
      </c>
      <c r="I142" s="20">
        <f t="shared" ref="I142" si="32">G142*H142</f>
        <v>196</v>
      </c>
      <c r="J142" s="60"/>
      <c r="K142" s="60"/>
      <c r="L142" s="154"/>
      <c r="M142" s="128"/>
      <c r="N142" s="13">
        <f>L142*M142</f>
        <v>0</v>
      </c>
      <c r="O142" s="316" t="s">
        <v>441</v>
      </c>
      <c r="P142" s="155"/>
      <c r="Q142" s="103"/>
      <c r="R142" s="89"/>
      <c r="S142" s="6"/>
      <c r="T142" s="14"/>
    </row>
    <row r="143" spans="1:20" ht="15" customHeight="1" thickTop="1" thickBot="1" x14ac:dyDescent="0.25">
      <c r="A143" s="21"/>
      <c r="B143" s="55"/>
      <c r="C143" s="104"/>
      <c r="D143" s="63"/>
      <c r="E143" s="19"/>
      <c r="F143" s="241" t="s">
        <v>201</v>
      </c>
      <c r="G143" s="97"/>
      <c r="H143" s="9"/>
      <c r="I143" s="20"/>
      <c r="J143" s="60"/>
      <c r="K143" s="60"/>
      <c r="Q143" s="103"/>
      <c r="R143" s="89"/>
      <c r="S143" s="6"/>
      <c r="T143" s="14"/>
    </row>
    <row r="144" spans="1:20" ht="15" customHeight="1" thickTop="1" thickBot="1" x14ac:dyDescent="0.25">
      <c r="A144" s="21"/>
      <c r="B144" s="55"/>
      <c r="C144" s="104"/>
      <c r="D144" s="63" t="str">
        <f>_xlfn.CONCAT($D$130,"-",TEXT(COUNT($G$136:G144), "00"))</f>
        <v>B5-05</v>
      </c>
      <c r="E144" s="19"/>
      <c r="F144" s="39" t="s">
        <v>202</v>
      </c>
      <c r="G144" s="97">
        <v>1</v>
      </c>
      <c r="H144" s="9">
        <v>12</v>
      </c>
      <c r="I144" s="20">
        <f t="shared" ref="I144" si="33">G144*H144</f>
        <v>12</v>
      </c>
      <c r="J144" s="60"/>
      <c r="K144" s="60"/>
      <c r="L144" s="154"/>
      <c r="M144" s="128"/>
      <c r="N144" s="13">
        <f>L144*M144</f>
        <v>0</v>
      </c>
      <c r="O144" s="316" t="s">
        <v>441</v>
      </c>
      <c r="P144" s="155"/>
      <c r="Q144" s="103"/>
      <c r="R144" s="89"/>
      <c r="S144" s="6"/>
      <c r="T144" s="14"/>
    </row>
    <row r="145" spans="1:20" ht="15" customHeight="1" thickTop="1" thickBot="1" x14ac:dyDescent="0.25">
      <c r="A145" s="21"/>
      <c r="B145" s="55"/>
      <c r="C145" s="104"/>
      <c r="D145" s="63"/>
      <c r="E145" s="19"/>
      <c r="F145" s="241" t="s">
        <v>203</v>
      </c>
      <c r="G145" s="97"/>
      <c r="H145" s="9"/>
      <c r="I145" s="20"/>
      <c r="J145" s="60"/>
      <c r="K145" s="60"/>
      <c r="Q145" s="103"/>
      <c r="R145" s="89"/>
      <c r="S145" s="6"/>
      <c r="T145" s="14"/>
    </row>
    <row r="146" spans="1:20" ht="15" customHeight="1" thickTop="1" thickBot="1" x14ac:dyDescent="0.25">
      <c r="A146" s="21"/>
      <c r="B146" s="55"/>
      <c r="C146" s="104"/>
      <c r="D146" s="63" t="str">
        <f>_xlfn.CONCAT($D$130,"-",TEXT(COUNT($G$136:G146), "00"))</f>
        <v>B5-06</v>
      </c>
      <c r="E146" s="19"/>
      <c r="F146" s="39" t="s">
        <v>204</v>
      </c>
      <c r="G146" s="97">
        <v>1</v>
      </c>
      <c r="H146" s="9">
        <v>4</v>
      </c>
      <c r="I146" s="20">
        <f t="shared" ref="I146" si="34">G146*H146</f>
        <v>4</v>
      </c>
      <c r="J146" s="60"/>
      <c r="K146" s="60"/>
      <c r="L146" s="154"/>
      <c r="M146" s="128"/>
      <c r="N146" s="13">
        <f>L146*M146</f>
        <v>0</v>
      </c>
      <c r="O146" s="316" t="s">
        <v>441</v>
      </c>
      <c r="P146" s="155"/>
      <c r="Q146" s="103"/>
      <c r="R146" s="89"/>
      <c r="S146" s="6"/>
      <c r="T146" s="14"/>
    </row>
    <row r="147" spans="1:20" ht="15" customHeight="1" thickTop="1" thickBot="1" x14ac:dyDescent="0.25">
      <c r="A147" s="21"/>
      <c r="B147" s="55"/>
      <c r="C147" s="104"/>
      <c r="D147" s="63"/>
      <c r="E147" s="19"/>
      <c r="F147" s="241" t="s">
        <v>205</v>
      </c>
      <c r="G147" s="97"/>
      <c r="H147" s="9"/>
      <c r="I147" s="20"/>
      <c r="J147" s="60"/>
      <c r="K147" s="60"/>
      <c r="Q147" s="103"/>
      <c r="R147" s="89"/>
      <c r="S147" s="6"/>
      <c r="T147" s="14"/>
    </row>
    <row r="148" spans="1:20" ht="15" customHeight="1" thickTop="1" thickBot="1" x14ac:dyDescent="0.25">
      <c r="A148" s="21"/>
      <c r="B148" s="55"/>
      <c r="C148" s="104"/>
      <c r="D148" s="63" t="str">
        <f>_xlfn.CONCAT($D$130,"-",TEXT(COUNT($G$136:G148), "00"))</f>
        <v>B5-07</v>
      </c>
      <c r="E148" s="19"/>
      <c r="F148" s="39" t="s">
        <v>206</v>
      </c>
      <c r="G148" s="97">
        <v>1</v>
      </c>
      <c r="H148" s="9">
        <v>168</v>
      </c>
      <c r="I148" s="20">
        <f t="shared" ref="I148" si="35">G148*H148</f>
        <v>168</v>
      </c>
      <c r="J148" s="60"/>
      <c r="K148" s="60"/>
      <c r="L148" s="154"/>
      <c r="M148" s="128"/>
      <c r="N148" s="13">
        <f>L148*M148</f>
        <v>0</v>
      </c>
      <c r="O148" s="316" t="s">
        <v>441</v>
      </c>
      <c r="P148" s="155"/>
      <c r="Q148" s="103"/>
      <c r="R148" s="89"/>
      <c r="S148" s="6"/>
      <c r="T148" s="14"/>
    </row>
    <row r="149" spans="1:20" ht="15" customHeight="1" thickTop="1" thickBot="1" x14ac:dyDescent="0.25">
      <c r="A149" s="21"/>
      <c r="B149" s="55"/>
      <c r="C149" s="104"/>
      <c r="D149" s="63"/>
      <c r="E149" s="19"/>
      <c r="F149" s="241" t="s">
        <v>207</v>
      </c>
      <c r="G149" s="97"/>
      <c r="H149" s="9"/>
      <c r="I149" s="20"/>
      <c r="J149" s="60"/>
      <c r="K149" s="60"/>
      <c r="Q149" s="103"/>
      <c r="R149" s="89"/>
      <c r="S149" s="6"/>
      <c r="T149" s="14"/>
    </row>
    <row r="150" spans="1:20" ht="15" customHeight="1" thickTop="1" thickBot="1" x14ac:dyDescent="0.25">
      <c r="A150" s="21"/>
      <c r="B150" s="55"/>
      <c r="C150" s="104"/>
      <c r="D150" s="63" t="str">
        <f>_xlfn.CONCAT($D$130,"-",TEXT(COUNT($G$136:G150), "00"))</f>
        <v>B5-08</v>
      </c>
      <c r="E150" s="19"/>
      <c r="F150" s="39" t="s">
        <v>208</v>
      </c>
      <c r="G150" s="97">
        <v>1</v>
      </c>
      <c r="H150" s="9">
        <v>12</v>
      </c>
      <c r="I150" s="20">
        <f t="shared" ref="I150" si="36">G150*H150</f>
        <v>12</v>
      </c>
      <c r="J150" s="60"/>
      <c r="K150" s="60"/>
      <c r="L150" s="154"/>
      <c r="M150" s="128"/>
      <c r="N150" s="13">
        <f>L150*M150</f>
        <v>0</v>
      </c>
      <c r="O150" s="316" t="s">
        <v>441</v>
      </c>
      <c r="P150" s="155"/>
      <c r="Q150" s="103"/>
      <c r="R150" s="89"/>
      <c r="S150" s="6"/>
      <c r="T150" s="14"/>
    </row>
    <row r="151" spans="1:20" ht="15" customHeight="1" thickTop="1" thickBot="1" x14ac:dyDescent="0.25">
      <c r="A151" s="21"/>
      <c r="B151" s="55"/>
      <c r="C151" s="104"/>
      <c r="D151" s="63"/>
      <c r="E151" s="19"/>
      <c r="F151" s="241" t="s">
        <v>209</v>
      </c>
      <c r="G151" s="97"/>
      <c r="H151" s="9"/>
      <c r="I151" s="20"/>
      <c r="J151" s="60"/>
      <c r="K151" s="60"/>
      <c r="Q151" s="103"/>
      <c r="R151" s="89"/>
      <c r="S151" s="6"/>
      <c r="T151" s="14"/>
    </row>
    <row r="152" spans="1:20" ht="15" customHeight="1" thickTop="1" thickBot="1" x14ac:dyDescent="0.25">
      <c r="A152" s="21"/>
      <c r="B152" s="55"/>
      <c r="C152" s="104"/>
      <c r="D152" s="63" t="str">
        <f>_xlfn.CONCAT($D$130,"-",TEXT(COUNT($G$136:G152), "00"))</f>
        <v>B5-09</v>
      </c>
      <c r="E152" s="19"/>
      <c r="F152" s="39" t="s">
        <v>210</v>
      </c>
      <c r="G152" s="97">
        <v>1</v>
      </c>
      <c r="H152" s="9">
        <v>30</v>
      </c>
      <c r="I152" s="20">
        <f t="shared" ref="I152" si="37">G152*H152</f>
        <v>30</v>
      </c>
      <c r="J152" s="60"/>
      <c r="K152" s="60"/>
      <c r="L152" s="154"/>
      <c r="M152" s="128"/>
      <c r="N152" s="13">
        <f>L152*M152</f>
        <v>0</v>
      </c>
      <c r="O152" s="316" t="s">
        <v>441</v>
      </c>
      <c r="P152" s="155"/>
      <c r="Q152" s="103"/>
      <c r="R152" s="89"/>
      <c r="S152" s="6"/>
      <c r="T152" s="14"/>
    </row>
    <row r="153" spans="1:20" ht="24" thickTop="1" thickBot="1" x14ac:dyDescent="0.25">
      <c r="A153" s="21"/>
      <c r="B153" s="55"/>
      <c r="C153" s="104"/>
      <c r="D153" s="63"/>
      <c r="E153" s="19"/>
      <c r="F153" s="241" t="s">
        <v>211</v>
      </c>
      <c r="G153" s="97"/>
      <c r="H153" s="9"/>
      <c r="I153" s="20"/>
      <c r="J153" s="60"/>
      <c r="K153" s="60"/>
      <c r="Q153" s="103"/>
      <c r="R153" s="89"/>
      <c r="S153" s="6"/>
      <c r="T153" s="14"/>
    </row>
    <row r="154" spans="1:20" ht="15" customHeight="1" thickTop="1" thickBot="1" x14ac:dyDescent="0.25">
      <c r="A154" s="21"/>
      <c r="B154" s="55"/>
      <c r="C154" s="104"/>
      <c r="D154" s="63" t="str">
        <f>_xlfn.CONCAT($D$130,"-",TEXT(COUNT($G$136:G154), "00"))</f>
        <v>B5-10</v>
      </c>
      <c r="E154" s="19"/>
      <c r="F154" s="39" t="s">
        <v>212</v>
      </c>
      <c r="G154" s="97">
        <v>1</v>
      </c>
      <c r="H154" s="9">
        <v>15</v>
      </c>
      <c r="I154" s="20">
        <f t="shared" ref="I154" si="38">G154*H154</f>
        <v>15</v>
      </c>
      <c r="J154" s="60"/>
      <c r="K154" s="60"/>
      <c r="L154" s="154"/>
      <c r="M154" s="128"/>
      <c r="N154" s="13">
        <f>L154*M154</f>
        <v>0</v>
      </c>
      <c r="O154" s="316" t="s">
        <v>441</v>
      </c>
      <c r="P154" s="155"/>
      <c r="Q154" s="103"/>
      <c r="R154" s="89"/>
      <c r="S154" s="6"/>
      <c r="T154" s="14"/>
    </row>
    <row r="155" spans="1:20" ht="15" customHeight="1" thickTop="1" thickBot="1" x14ac:dyDescent="0.25">
      <c r="A155" s="21"/>
      <c r="B155" s="55"/>
      <c r="C155" s="104"/>
      <c r="D155" s="63"/>
      <c r="E155" s="19"/>
      <c r="F155" s="241" t="s">
        <v>213</v>
      </c>
      <c r="G155" s="97"/>
      <c r="H155" s="9"/>
      <c r="I155" s="20"/>
      <c r="J155" s="60"/>
      <c r="K155" s="60"/>
      <c r="Q155" s="103"/>
      <c r="R155" s="89"/>
      <c r="S155" s="6"/>
      <c r="T155" s="14"/>
    </row>
    <row r="156" spans="1:20" ht="15" customHeight="1" thickTop="1" thickBot="1" x14ac:dyDescent="0.25">
      <c r="A156" s="21"/>
      <c r="B156" s="55"/>
      <c r="C156" s="104"/>
      <c r="D156" s="63" t="str">
        <f>_xlfn.CONCAT($D$130,"-",TEXT(COUNT($G$136:G156), "00"))</f>
        <v>B5-11</v>
      </c>
      <c r="E156" s="19"/>
      <c r="F156" s="39" t="s">
        <v>214</v>
      </c>
      <c r="G156" s="97">
        <v>1</v>
      </c>
      <c r="H156" s="9">
        <v>98</v>
      </c>
      <c r="I156" s="20">
        <f t="shared" ref="I156" si="39">G156*H156</f>
        <v>98</v>
      </c>
      <c r="J156" s="60"/>
      <c r="K156" s="60"/>
      <c r="L156" s="154"/>
      <c r="M156" s="128"/>
      <c r="N156" s="13">
        <f>L156*M156</f>
        <v>0</v>
      </c>
      <c r="O156" s="316" t="s">
        <v>441</v>
      </c>
      <c r="P156" s="155"/>
      <c r="Q156" s="103"/>
      <c r="R156" s="89"/>
      <c r="S156" s="6"/>
      <c r="T156" s="14"/>
    </row>
    <row r="157" spans="1:20" ht="35.25" thickTop="1" thickBot="1" x14ac:dyDescent="0.25">
      <c r="A157" s="21"/>
      <c r="B157" s="55"/>
      <c r="C157" s="104"/>
      <c r="D157" s="63"/>
      <c r="E157" s="19"/>
      <c r="F157" s="241" t="s">
        <v>215</v>
      </c>
      <c r="G157" s="97"/>
      <c r="H157" s="9"/>
      <c r="I157" s="20"/>
      <c r="J157" s="60"/>
      <c r="K157" s="60"/>
      <c r="Q157" s="103"/>
      <c r="R157" s="89"/>
      <c r="S157" s="6"/>
      <c r="T157" s="14"/>
    </row>
    <row r="158" spans="1:20" ht="15" customHeight="1" thickTop="1" thickBot="1" x14ac:dyDescent="0.25">
      <c r="A158" s="21"/>
      <c r="B158" s="55"/>
      <c r="C158" s="104"/>
      <c r="D158" s="63" t="str">
        <f>_xlfn.CONCAT($D$130,"-",TEXT(COUNT($G$136:G158), "00"))</f>
        <v>B5-12</v>
      </c>
      <c r="E158" s="19"/>
      <c r="F158" s="39" t="s">
        <v>80</v>
      </c>
      <c r="G158" s="97">
        <v>1</v>
      </c>
      <c r="H158" s="9">
        <v>4</v>
      </c>
      <c r="I158" s="20">
        <f t="shared" ref="I158" si="40">G158*H158</f>
        <v>4</v>
      </c>
      <c r="J158" s="60"/>
      <c r="K158" s="60"/>
      <c r="L158" s="154"/>
      <c r="M158" s="128"/>
      <c r="N158" s="13">
        <f>L158*M158</f>
        <v>0</v>
      </c>
      <c r="O158" s="316" t="s">
        <v>441</v>
      </c>
      <c r="P158" s="155"/>
      <c r="Q158" s="103"/>
      <c r="R158" s="89"/>
      <c r="S158" s="6"/>
      <c r="T158" s="14"/>
    </row>
    <row r="159" spans="1:20" ht="15" customHeight="1" thickTop="1" thickBot="1" x14ac:dyDescent="0.25">
      <c r="A159" s="21"/>
      <c r="B159" s="55"/>
      <c r="C159" s="104"/>
      <c r="D159" s="63"/>
      <c r="E159" s="19"/>
      <c r="F159" s="241" t="s">
        <v>216</v>
      </c>
      <c r="G159" s="97"/>
      <c r="H159" s="9"/>
      <c r="I159" s="20"/>
      <c r="J159" s="60"/>
      <c r="K159" s="60"/>
      <c r="Q159" s="103"/>
      <c r="R159" s="89"/>
      <c r="S159" s="6"/>
      <c r="T159" s="14"/>
    </row>
    <row r="160" spans="1:20" ht="15" customHeight="1" thickTop="1" thickBot="1" x14ac:dyDescent="0.25">
      <c r="A160" s="21"/>
      <c r="B160" s="55"/>
      <c r="C160" s="104"/>
      <c r="D160" s="63" t="str">
        <f>_xlfn.CONCAT($D$130,"-",TEXT(COUNT($G$136:G160), "00"))</f>
        <v>B5-13</v>
      </c>
      <c r="E160" s="19"/>
      <c r="F160" s="39" t="s">
        <v>217</v>
      </c>
      <c r="G160" s="97">
        <v>1</v>
      </c>
      <c r="H160" s="9">
        <v>25</v>
      </c>
      <c r="I160" s="20">
        <f t="shared" ref="I160" si="41">G160*H160</f>
        <v>25</v>
      </c>
      <c r="J160" s="60"/>
      <c r="K160" s="60"/>
      <c r="L160" s="154"/>
      <c r="M160" s="128"/>
      <c r="N160" s="13">
        <f>L160*M160</f>
        <v>0</v>
      </c>
      <c r="O160" s="316" t="s">
        <v>441</v>
      </c>
      <c r="P160" s="155"/>
      <c r="Q160" s="103"/>
      <c r="R160" s="89"/>
      <c r="S160" s="6"/>
      <c r="T160" s="14"/>
    </row>
    <row r="161" spans="1:20" ht="15" customHeight="1" thickTop="1" thickBot="1" x14ac:dyDescent="0.25">
      <c r="A161" s="21"/>
      <c r="B161" s="55"/>
      <c r="C161" s="104"/>
      <c r="D161" s="63"/>
      <c r="E161" s="19"/>
      <c r="F161" s="241" t="s">
        <v>218</v>
      </c>
      <c r="G161" s="97"/>
      <c r="H161" s="9"/>
      <c r="I161" s="20"/>
      <c r="J161" s="60"/>
      <c r="K161" s="60"/>
      <c r="Q161" s="103"/>
      <c r="R161" s="89"/>
      <c r="S161" s="6"/>
      <c r="T161" s="14"/>
    </row>
    <row r="162" spans="1:20" ht="15" customHeight="1" thickTop="1" thickBot="1" x14ac:dyDescent="0.25">
      <c r="A162" s="21"/>
      <c r="B162" s="55"/>
      <c r="C162" s="104"/>
      <c r="D162" s="63" t="str">
        <f>_xlfn.CONCAT($D$130,"-",TEXT(COUNT($G$136:G162), "00"))</f>
        <v>B5-14</v>
      </c>
      <c r="E162" s="19"/>
      <c r="F162" s="39" t="s">
        <v>219</v>
      </c>
      <c r="G162" s="97">
        <v>1</v>
      </c>
      <c r="H162" s="9">
        <v>97</v>
      </c>
      <c r="I162" s="20">
        <f t="shared" ref="I162" si="42">G162*H162</f>
        <v>97</v>
      </c>
      <c r="J162" s="60"/>
      <c r="K162" s="60"/>
      <c r="L162" s="154"/>
      <c r="M162" s="128"/>
      <c r="N162" s="13">
        <f>L162*M162</f>
        <v>0</v>
      </c>
      <c r="O162" s="316" t="s">
        <v>441</v>
      </c>
      <c r="P162" s="155"/>
      <c r="Q162" s="103"/>
      <c r="R162" s="89"/>
      <c r="S162" s="6"/>
      <c r="T162" s="14"/>
    </row>
    <row r="163" spans="1:20" ht="24" thickTop="1" thickBot="1" x14ac:dyDescent="0.25">
      <c r="A163" s="21"/>
      <c r="B163" s="55"/>
      <c r="C163" s="104"/>
      <c r="D163" s="63"/>
      <c r="E163" s="19"/>
      <c r="F163" s="241" t="s">
        <v>220</v>
      </c>
      <c r="G163" s="97"/>
      <c r="H163" s="9"/>
      <c r="I163" s="20"/>
      <c r="J163" s="60"/>
      <c r="K163" s="60"/>
      <c r="Q163" s="103"/>
      <c r="R163" s="89"/>
      <c r="S163" s="6"/>
      <c r="T163" s="14"/>
    </row>
    <row r="164" spans="1:20" ht="15" customHeight="1" thickTop="1" x14ac:dyDescent="0.2">
      <c r="B164" s="80"/>
      <c r="C164" s="106"/>
      <c r="D164" s="247"/>
      <c r="E164" s="40"/>
      <c r="F164" s="87"/>
      <c r="G164" s="41"/>
      <c r="H164" s="42"/>
      <c r="I164" s="42"/>
      <c r="J164" s="61"/>
      <c r="K164" s="61"/>
      <c r="L164" s="43"/>
      <c r="M164" s="43"/>
      <c r="N164" s="43"/>
      <c r="O164" s="43"/>
      <c r="P164" s="43"/>
      <c r="Q164" s="107"/>
      <c r="R164" s="27"/>
      <c r="T164" s="14"/>
    </row>
    <row r="165" spans="1:20" ht="15" customHeight="1" x14ac:dyDescent="0.2">
      <c r="B165" s="80"/>
      <c r="C165" s="81"/>
      <c r="D165" s="37"/>
      <c r="E165" s="24"/>
      <c r="F165" s="55"/>
      <c r="G165" s="25"/>
      <c r="H165" s="36"/>
      <c r="I165" s="36"/>
      <c r="J165" s="88"/>
      <c r="K165" s="88"/>
      <c r="L165" s="27"/>
      <c r="M165" s="27"/>
      <c r="N165" s="27"/>
      <c r="O165" s="27"/>
      <c r="P165" s="27"/>
      <c r="Q165" s="27"/>
      <c r="R165" s="27"/>
      <c r="T165" s="14"/>
    </row>
    <row r="166" spans="1:20" ht="15" customHeight="1" x14ac:dyDescent="0.2">
      <c r="C166" s="7"/>
      <c r="T166" s="14"/>
    </row>
    <row r="167" spans="1:20" ht="15" customHeight="1" x14ac:dyDescent="0.2">
      <c r="A167" s="14"/>
      <c r="B167" s="80"/>
      <c r="C167" s="37"/>
      <c r="D167" s="37"/>
      <c r="E167" s="24"/>
      <c r="F167" s="53"/>
      <c r="G167" s="25"/>
      <c r="H167" s="25"/>
      <c r="I167" s="26"/>
      <c r="J167" s="58"/>
      <c r="K167" s="58"/>
      <c r="L167" s="27"/>
      <c r="M167" s="27"/>
      <c r="N167" s="27"/>
      <c r="O167" s="27"/>
      <c r="P167" s="27"/>
      <c r="Q167" s="27"/>
      <c r="R167" s="27"/>
      <c r="T167" s="14"/>
    </row>
    <row r="168" spans="1:20" ht="25.5" customHeight="1" x14ac:dyDescent="0.2">
      <c r="A168" s="14"/>
      <c r="B168" s="80"/>
      <c r="C168" s="80"/>
      <c r="D168" s="243" t="s">
        <v>431</v>
      </c>
      <c r="E168" s="24"/>
      <c r="F168" s="331" t="s">
        <v>221</v>
      </c>
      <c r="G168" s="331"/>
      <c r="H168" s="331"/>
      <c r="I168" s="331"/>
      <c r="J168" s="331"/>
      <c r="K168" s="331"/>
      <c r="L168" s="331"/>
      <c r="M168" s="331"/>
      <c r="N168" s="331"/>
      <c r="O168" s="331"/>
      <c r="P168" s="331"/>
      <c r="Q168" s="78"/>
      <c r="R168" s="27"/>
      <c r="T168" s="14"/>
    </row>
    <row r="169" spans="1:20" ht="15" customHeight="1" x14ac:dyDescent="0.2">
      <c r="A169" s="14"/>
      <c r="B169" s="80"/>
      <c r="C169" s="80"/>
      <c r="D169" s="37"/>
      <c r="E169" s="28"/>
      <c r="F169" s="53"/>
      <c r="G169" s="29"/>
      <c r="H169" s="29"/>
      <c r="I169" s="26"/>
      <c r="J169" s="58"/>
      <c r="K169" s="58"/>
      <c r="L169" s="30"/>
      <c r="M169" s="30"/>
      <c r="N169" s="30"/>
      <c r="O169" s="30"/>
      <c r="P169" s="30"/>
      <c r="Q169" s="30"/>
      <c r="R169" s="27"/>
      <c r="T169" s="14"/>
    </row>
    <row r="170" spans="1:20" ht="15" customHeight="1" x14ac:dyDescent="0.2">
      <c r="B170" s="80"/>
      <c r="C170" s="101"/>
      <c r="D170" s="244"/>
      <c r="E170" s="82"/>
      <c r="F170" s="52"/>
      <c r="G170" s="83"/>
      <c r="H170" s="83"/>
      <c r="I170" s="84"/>
      <c r="J170" s="85"/>
      <c r="K170" s="85"/>
      <c r="L170" s="86"/>
      <c r="M170" s="86"/>
      <c r="N170" s="86"/>
      <c r="O170" s="86"/>
      <c r="P170" s="86"/>
      <c r="Q170" s="102"/>
      <c r="R170" s="27"/>
      <c r="T170" s="14"/>
    </row>
    <row r="171" spans="1:20" ht="15" customHeight="1" x14ac:dyDescent="0.2">
      <c r="B171" s="80"/>
      <c r="C171" s="49"/>
      <c r="D171" s="332" t="s">
        <v>9</v>
      </c>
      <c r="E171" s="332"/>
      <c r="F171" s="332"/>
      <c r="G171" s="332"/>
      <c r="H171" s="332"/>
      <c r="I171" s="332"/>
      <c r="J171" s="62"/>
      <c r="K171" s="62"/>
      <c r="L171" s="333" t="s">
        <v>10</v>
      </c>
      <c r="M171" s="333"/>
      <c r="N171" s="333"/>
      <c r="O171" s="333"/>
      <c r="P171" s="333"/>
      <c r="Q171" s="103"/>
      <c r="R171" s="27"/>
      <c r="T171" s="14"/>
    </row>
    <row r="172" spans="1:20" ht="15" customHeight="1" x14ac:dyDescent="0.2">
      <c r="A172" s="181"/>
      <c r="B172" s="182"/>
      <c r="C172" s="183"/>
      <c r="D172" s="245" t="s">
        <v>6</v>
      </c>
      <c r="E172" s="184"/>
      <c r="F172" s="185" t="s">
        <v>7</v>
      </c>
      <c r="G172" s="184" t="s">
        <v>0</v>
      </c>
      <c r="H172" s="184" t="s">
        <v>3</v>
      </c>
      <c r="I172" s="184" t="s">
        <v>5</v>
      </c>
      <c r="J172" s="176"/>
      <c r="K172" s="186"/>
      <c r="L172" s="184" t="s">
        <v>0</v>
      </c>
      <c r="M172" s="184" t="s">
        <v>3</v>
      </c>
      <c r="N172" s="184" t="s">
        <v>5</v>
      </c>
      <c r="O172" s="184" t="s">
        <v>437</v>
      </c>
      <c r="P172" s="184" t="s">
        <v>4</v>
      </c>
      <c r="Q172" s="187"/>
      <c r="R172" s="188"/>
      <c r="S172" s="189"/>
      <c r="T172" s="14"/>
    </row>
    <row r="173" spans="1:20" ht="15" customHeight="1" thickBot="1" x14ac:dyDescent="0.25">
      <c r="A173" s="14"/>
      <c r="B173" s="80"/>
      <c r="C173" s="49"/>
      <c r="D173"/>
      <c r="E173" s="16"/>
      <c r="F173" s="54"/>
      <c r="G173" s="15"/>
      <c r="H173" s="15"/>
      <c r="I173" s="17"/>
      <c r="J173" s="59"/>
      <c r="K173" s="59"/>
      <c r="L173" s="18"/>
      <c r="M173" s="18"/>
      <c r="N173" s="18"/>
      <c r="O173" s="18"/>
      <c r="P173" s="18"/>
      <c r="Q173" s="103"/>
      <c r="R173" s="27"/>
      <c r="T173" s="14"/>
    </row>
    <row r="174" spans="1:20" ht="15" customHeight="1" thickTop="1" thickBot="1" x14ac:dyDescent="0.25">
      <c r="A174" s="32"/>
      <c r="B174" s="125"/>
      <c r="C174" s="226"/>
      <c r="D174" s="63" t="str">
        <f>_xlfn.CONCAT($D$168,"-",TEXT(COUNT($G$174:G174), "00"))</f>
        <v>B6-01</v>
      </c>
      <c r="E174" s="35"/>
      <c r="F174" s="169" t="s">
        <v>222</v>
      </c>
      <c r="G174" s="97">
        <v>1</v>
      </c>
      <c r="H174" s="9">
        <v>200</v>
      </c>
      <c r="I174" s="9">
        <f>G174*H174</f>
        <v>200</v>
      </c>
      <c r="L174" s="154"/>
      <c r="M174" s="128"/>
      <c r="N174" s="13">
        <f>L174*M174</f>
        <v>0</v>
      </c>
      <c r="O174" s="316" t="s">
        <v>441</v>
      </c>
      <c r="P174" s="155"/>
      <c r="Q174" s="122"/>
      <c r="R174" s="30"/>
      <c r="S174" s="34"/>
      <c r="T174" s="14"/>
    </row>
    <row r="175" spans="1:20" ht="35.25" thickTop="1" thickBot="1" x14ac:dyDescent="0.25">
      <c r="B175" s="80"/>
      <c r="C175" s="105"/>
      <c r="D175" s="246"/>
      <c r="F175" s="241" t="s">
        <v>223</v>
      </c>
      <c r="G175" s="97"/>
      <c r="H175" s="9"/>
      <c r="P175" s="98"/>
      <c r="Q175" s="103"/>
      <c r="R175" s="27"/>
      <c r="T175" s="14"/>
    </row>
    <row r="176" spans="1:20" ht="15" customHeight="1" thickTop="1" thickBot="1" x14ac:dyDescent="0.25">
      <c r="A176" s="32"/>
      <c r="B176" s="125"/>
      <c r="C176" s="226"/>
      <c r="D176" s="63" t="str">
        <f>_xlfn.CONCAT($D$168,"-",TEXT(COUNT($G$174:G176), "00"))</f>
        <v>B6-02</v>
      </c>
      <c r="E176" s="35"/>
      <c r="F176" s="169" t="s">
        <v>224</v>
      </c>
      <c r="G176" s="97">
        <v>1</v>
      </c>
      <c r="H176" s="9">
        <v>12</v>
      </c>
      <c r="I176" s="9">
        <f>G176*H176</f>
        <v>12</v>
      </c>
      <c r="L176" s="154"/>
      <c r="M176" s="128"/>
      <c r="N176" s="13">
        <f>L176*M176</f>
        <v>0</v>
      </c>
      <c r="O176" s="316" t="s">
        <v>441</v>
      </c>
      <c r="P176" s="155"/>
      <c r="Q176" s="122"/>
      <c r="R176" s="30"/>
      <c r="S176" s="34"/>
      <c r="T176" s="14"/>
    </row>
    <row r="177" spans="1:20" ht="35.25" thickTop="1" thickBot="1" x14ac:dyDescent="0.25">
      <c r="B177" s="80"/>
      <c r="C177" s="105"/>
      <c r="D177" s="246"/>
      <c r="F177" s="241" t="s">
        <v>225</v>
      </c>
      <c r="G177" s="97"/>
      <c r="H177" s="9"/>
      <c r="P177" s="98"/>
      <c r="Q177" s="103"/>
      <c r="R177" s="27"/>
      <c r="T177" s="14"/>
    </row>
    <row r="178" spans="1:20" ht="15" customHeight="1" thickTop="1" thickBot="1" x14ac:dyDescent="0.25">
      <c r="A178" s="32"/>
      <c r="B178" s="125"/>
      <c r="C178" s="226"/>
      <c r="D178" s="63" t="str">
        <f>_xlfn.CONCAT($D$168,"-",TEXT(COUNT($G$174:G178), "00"))</f>
        <v>B6-03</v>
      </c>
      <c r="E178" s="35"/>
      <c r="F178" s="169" t="s">
        <v>226</v>
      </c>
      <c r="G178" s="97">
        <v>1</v>
      </c>
      <c r="H178" s="9">
        <v>55</v>
      </c>
      <c r="I178" s="9">
        <f>G178*H178</f>
        <v>55</v>
      </c>
      <c r="L178" s="154"/>
      <c r="M178" s="128"/>
      <c r="N178" s="13">
        <f>L178*M178</f>
        <v>0</v>
      </c>
      <c r="O178" s="316" t="s">
        <v>441</v>
      </c>
      <c r="P178" s="155"/>
      <c r="Q178" s="122"/>
      <c r="R178" s="30"/>
      <c r="S178" s="34"/>
      <c r="T178" s="14"/>
    </row>
    <row r="179" spans="1:20" ht="25.5" customHeight="1" thickTop="1" thickBot="1" x14ac:dyDescent="0.25">
      <c r="B179" s="80"/>
      <c r="C179" s="105"/>
      <c r="D179" s="246"/>
      <c r="F179" s="241" t="s">
        <v>375</v>
      </c>
      <c r="G179" s="97"/>
      <c r="H179" s="9"/>
      <c r="P179" s="98"/>
      <c r="Q179" s="103"/>
      <c r="R179" s="27"/>
      <c r="T179" s="14"/>
    </row>
    <row r="180" spans="1:20" ht="15" customHeight="1" thickTop="1" thickBot="1" x14ac:dyDescent="0.25">
      <c r="A180" s="32"/>
      <c r="B180" s="125"/>
      <c r="C180" s="226"/>
      <c r="D180" s="63" t="str">
        <f>_xlfn.CONCAT($D$168,"-",TEXT(COUNT($G$174:G180), "00"))</f>
        <v>B6-04</v>
      </c>
      <c r="E180" s="35"/>
      <c r="F180" s="169" t="s">
        <v>227</v>
      </c>
      <c r="G180" s="97">
        <v>1</v>
      </c>
      <c r="H180" s="9">
        <v>12</v>
      </c>
      <c r="I180" s="9">
        <f>G180*H180</f>
        <v>12</v>
      </c>
      <c r="L180" s="154"/>
      <c r="M180" s="128"/>
      <c r="N180" s="13">
        <f>L180*M180</f>
        <v>0</v>
      </c>
      <c r="O180" s="316" t="s">
        <v>441</v>
      </c>
      <c r="P180" s="155"/>
      <c r="Q180" s="122"/>
      <c r="R180" s="30"/>
      <c r="S180" s="34"/>
      <c r="T180" s="14"/>
    </row>
    <row r="181" spans="1:20" ht="24" thickTop="1" thickBot="1" x14ac:dyDescent="0.25">
      <c r="B181" s="80"/>
      <c r="C181" s="105"/>
      <c r="D181" s="246"/>
      <c r="F181" s="241" t="s">
        <v>228</v>
      </c>
      <c r="G181" s="97"/>
      <c r="H181" s="9"/>
      <c r="P181" s="98"/>
      <c r="Q181" s="103"/>
      <c r="R181" s="27"/>
      <c r="T181" s="14"/>
    </row>
    <row r="182" spans="1:20" ht="15" customHeight="1" thickTop="1" thickBot="1" x14ac:dyDescent="0.25">
      <c r="A182" s="32"/>
      <c r="B182" s="125"/>
      <c r="C182" s="226"/>
      <c r="D182" s="63" t="str">
        <f>_xlfn.CONCAT($D$168,"-",TEXT(COUNT($G$174:G182), "00"))</f>
        <v>B6-05</v>
      </c>
      <c r="E182" s="35"/>
      <c r="F182" s="169" t="s">
        <v>229</v>
      </c>
      <c r="G182" s="97">
        <v>1</v>
      </c>
      <c r="H182" s="9">
        <v>15</v>
      </c>
      <c r="I182" s="9">
        <f>G182*H182</f>
        <v>15</v>
      </c>
      <c r="L182" s="154"/>
      <c r="M182" s="128"/>
      <c r="N182" s="13">
        <f>L182*M182</f>
        <v>0</v>
      </c>
      <c r="O182" s="316" t="s">
        <v>441</v>
      </c>
      <c r="P182" s="155"/>
      <c r="Q182" s="122"/>
      <c r="R182" s="30"/>
      <c r="S182" s="34"/>
      <c r="T182" s="14"/>
    </row>
    <row r="183" spans="1:20" ht="15" customHeight="1" thickTop="1" thickBot="1" x14ac:dyDescent="0.25">
      <c r="B183" s="80"/>
      <c r="C183" s="105"/>
      <c r="D183" s="246"/>
      <c r="F183" s="241" t="s">
        <v>230</v>
      </c>
      <c r="G183" s="97"/>
      <c r="H183" s="9"/>
      <c r="P183" s="98"/>
      <c r="Q183" s="103"/>
      <c r="R183" s="27"/>
      <c r="T183" s="14"/>
    </row>
    <row r="184" spans="1:20" ht="15" customHeight="1" thickTop="1" thickBot="1" x14ac:dyDescent="0.25">
      <c r="A184" s="32"/>
      <c r="B184" s="125"/>
      <c r="C184" s="226"/>
      <c r="D184" s="63" t="str">
        <f>_xlfn.CONCAT($D$168,"-",TEXT(COUNT($G$174:G184), "00"))</f>
        <v>B6-06</v>
      </c>
      <c r="E184" s="35"/>
      <c r="F184" s="169" t="s">
        <v>80</v>
      </c>
      <c r="G184" s="97">
        <v>1</v>
      </c>
      <c r="H184" s="9">
        <v>8</v>
      </c>
      <c r="I184" s="9">
        <f>G184*H184</f>
        <v>8</v>
      </c>
      <c r="L184" s="154"/>
      <c r="M184" s="128"/>
      <c r="N184" s="13">
        <f>L184*M184</f>
        <v>0</v>
      </c>
      <c r="O184" s="316" t="s">
        <v>441</v>
      </c>
      <c r="P184" s="155"/>
      <c r="Q184" s="122"/>
      <c r="R184" s="30"/>
      <c r="S184" s="34"/>
      <c r="T184" s="14"/>
    </row>
    <row r="185" spans="1:20" ht="24" thickTop="1" thickBot="1" x14ac:dyDescent="0.25">
      <c r="B185" s="80"/>
      <c r="C185" s="105"/>
      <c r="D185" s="246"/>
      <c r="F185" s="241" t="s">
        <v>231</v>
      </c>
      <c r="G185" s="97"/>
      <c r="H185" s="9"/>
      <c r="P185" s="98"/>
      <c r="Q185" s="103"/>
      <c r="R185" s="27"/>
      <c r="T185" s="14"/>
    </row>
    <row r="186" spans="1:20" ht="15" customHeight="1" thickTop="1" x14ac:dyDescent="0.2">
      <c r="B186" s="80"/>
      <c r="C186" s="106"/>
      <c r="D186" s="247"/>
      <c r="E186" s="40"/>
      <c r="F186" s="87"/>
      <c r="G186" s="41"/>
      <c r="H186" s="42"/>
      <c r="I186" s="42"/>
      <c r="J186" s="61"/>
      <c r="K186" s="61"/>
      <c r="L186" s="43"/>
      <c r="M186" s="43"/>
      <c r="N186" s="43"/>
      <c r="O186" s="43"/>
      <c r="P186" s="43"/>
      <c r="Q186" s="107"/>
      <c r="R186" s="27"/>
      <c r="T186" s="14"/>
    </row>
    <row r="187" spans="1:20" ht="15" customHeight="1" x14ac:dyDescent="0.2">
      <c r="B187" s="80"/>
      <c r="C187" s="81"/>
      <c r="D187" s="37"/>
      <c r="E187" s="24"/>
      <c r="F187" s="55"/>
      <c r="G187" s="25"/>
      <c r="H187" s="36"/>
      <c r="I187" s="36"/>
      <c r="J187" s="88"/>
      <c r="K187" s="88"/>
      <c r="L187" s="27"/>
      <c r="M187" s="27"/>
      <c r="N187" s="27"/>
      <c r="O187" s="27"/>
      <c r="P187" s="27"/>
      <c r="Q187" s="27"/>
      <c r="R187" s="27"/>
      <c r="T187" s="14"/>
    </row>
    <row r="188" spans="1:20" ht="15" customHeight="1" x14ac:dyDescent="0.2">
      <c r="C188" s="7"/>
      <c r="T188" s="14"/>
    </row>
    <row r="189" spans="1:20" ht="15" customHeight="1" x14ac:dyDescent="0.2">
      <c r="A189" s="14"/>
      <c r="B189" s="80"/>
      <c r="C189" s="37"/>
      <c r="D189" s="37"/>
      <c r="E189" s="24"/>
      <c r="F189" s="53"/>
      <c r="G189" s="25"/>
      <c r="H189" s="25"/>
      <c r="I189" s="26"/>
      <c r="J189" s="58"/>
      <c r="K189" s="58"/>
      <c r="L189" s="27"/>
      <c r="M189" s="27"/>
      <c r="N189" s="27"/>
      <c r="O189" s="27"/>
      <c r="P189" s="27"/>
      <c r="Q189" s="27"/>
      <c r="R189" s="27"/>
      <c r="T189" s="14"/>
    </row>
    <row r="190" spans="1:20" ht="24.75" customHeight="1" x14ac:dyDescent="0.2">
      <c r="A190" s="14"/>
      <c r="B190" s="80"/>
      <c r="C190" s="80"/>
      <c r="D190" s="243" t="s">
        <v>432</v>
      </c>
      <c r="E190" s="24"/>
      <c r="F190" s="331" t="s">
        <v>232</v>
      </c>
      <c r="G190" s="331"/>
      <c r="H190" s="331"/>
      <c r="I190" s="331"/>
      <c r="J190" s="331"/>
      <c r="K190" s="331"/>
      <c r="L190" s="331"/>
      <c r="M190" s="331"/>
      <c r="N190" s="331"/>
      <c r="O190" s="331"/>
      <c r="P190" s="331"/>
      <c r="Q190" s="78"/>
      <c r="R190" s="27"/>
      <c r="T190" s="14"/>
    </row>
    <row r="191" spans="1:20" ht="15" customHeight="1" x14ac:dyDescent="0.2">
      <c r="A191" s="14"/>
      <c r="B191" s="80"/>
      <c r="C191" s="80"/>
      <c r="D191" s="37"/>
      <c r="E191" s="28"/>
      <c r="F191" s="53"/>
      <c r="G191" s="29"/>
      <c r="H191" s="29"/>
      <c r="I191" s="26"/>
      <c r="J191" s="58"/>
      <c r="K191" s="58"/>
      <c r="L191" s="30"/>
      <c r="M191" s="30"/>
      <c r="N191" s="30"/>
      <c r="O191" s="30"/>
      <c r="P191" s="30"/>
      <c r="Q191" s="30"/>
      <c r="R191" s="27"/>
      <c r="T191" s="14"/>
    </row>
    <row r="192" spans="1:20" ht="15" customHeight="1" x14ac:dyDescent="0.2">
      <c r="B192" s="80"/>
      <c r="C192" s="101"/>
      <c r="D192" s="244"/>
      <c r="E192" s="82"/>
      <c r="F192" s="52"/>
      <c r="G192" s="83"/>
      <c r="H192" s="83"/>
      <c r="I192" s="84"/>
      <c r="J192" s="85"/>
      <c r="K192" s="85"/>
      <c r="L192" s="86"/>
      <c r="M192" s="86"/>
      <c r="N192" s="86"/>
      <c r="O192" s="86"/>
      <c r="P192" s="86"/>
      <c r="Q192" s="102"/>
      <c r="R192" s="27"/>
      <c r="T192" s="14"/>
    </row>
    <row r="193" spans="1:20" ht="15" customHeight="1" x14ac:dyDescent="0.2">
      <c r="B193" s="80"/>
      <c r="C193" s="49"/>
      <c r="D193" s="332" t="s">
        <v>9</v>
      </c>
      <c r="E193" s="332"/>
      <c r="F193" s="332"/>
      <c r="G193" s="332"/>
      <c r="H193" s="332"/>
      <c r="I193" s="332"/>
      <c r="J193" s="62"/>
      <c r="K193" s="62"/>
      <c r="L193" s="333" t="s">
        <v>10</v>
      </c>
      <c r="M193" s="333"/>
      <c r="N193" s="333"/>
      <c r="O193" s="333"/>
      <c r="P193" s="333"/>
      <c r="Q193" s="103"/>
      <c r="R193" s="27"/>
      <c r="T193" s="14"/>
    </row>
    <row r="194" spans="1:20" ht="15" customHeight="1" x14ac:dyDescent="0.2">
      <c r="A194" s="181"/>
      <c r="B194" s="182"/>
      <c r="C194" s="183"/>
      <c r="D194" s="245" t="s">
        <v>6</v>
      </c>
      <c r="E194" s="184"/>
      <c r="F194" s="185" t="s">
        <v>7</v>
      </c>
      <c r="G194" s="184" t="s">
        <v>0</v>
      </c>
      <c r="H194" s="184" t="s">
        <v>3</v>
      </c>
      <c r="I194" s="184" t="s">
        <v>5</v>
      </c>
      <c r="J194" s="176"/>
      <c r="K194" s="186"/>
      <c r="L194" s="184" t="s">
        <v>0</v>
      </c>
      <c r="M194" s="184" t="s">
        <v>3</v>
      </c>
      <c r="N194" s="184" t="s">
        <v>5</v>
      </c>
      <c r="O194" s="184" t="s">
        <v>437</v>
      </c>
      <c r="P194" s="184" t="s">
        <v>4</v>
      </c>
      <c r="Q194" s="187"/>
      <c r="R194" s="188"/>
      <c r="S194" s="189"/>
      <c r="T194" s="14"/>
    </row>
    <row r="195" spans="1:20" ht="15" customHeight="1" thickBot="1" x14ac:dyDescent="0.25">
      <c r="A195" s="14"/>
      <c r="B195" s="80"/>
      <c r="C195" s="49"/>
      <c r="D195"/>
      <c r="E195" s="16"/>
      <c r="F195" s="54"/>
      <c r="G195" s="15"/>
      <c r="H195" s="15"/>
      <c r="I195" s="17"/>
      <c r="J195" s="59"/>
      <c r="K195" s="59"/>
      <c r="L195" s="18"/>
      <c r="M195" s="18"/>
      <c r="N195" s="18"/>
      <c r="O195" s="18"/>
      <c r="P195" s="18"/>
      <c r="Q195" s="103"/>
      <c r="R195" s="27"/>
      <c r="T195" s="14"/>
    </row>
    <row r="196" spans="1:20" ht="15" customHeight="1" thickTop="1" thickBot="1" x14ac:dyDescent="0.25">
      <c r="A196" s="32"/>
      <c r="B196" s="125"/>
      <c r="C196" s="226"/>
      <c r="D196" s="63" t="str">
        <f>_xlfn.CONCAT($D$190,"-",TEXT(COUNT($G$196:G196), "00"))</f>
        <v>B7-01</v>
      </c>
      <c r="E196" s="35"/>
      <c r="F196" s="169" t="s">
        <v>233</v>
      </c>
      <c r="G196" s="97">
        <v>1</v>
      </c>
      <c r="H196" s="9">
        <v>8</v>
      </c>
      <c r="I196" s="9">
        <f>G196*H196</f>
        <v>8</v>
      </c>
      <c r="L196" s="154"/>
      <c r="M196" s="128"/>
      <c r="N196" s="13">
        <f>L196*M196</f>
        <v>0</v>
      </c>
      <c r="O196" s="316" t="s">
        <v>441</v>
      </c>
      <c r="P196" s="155"/>
      <c r="Q196" s="122"/>
      <c r="R196" s="30"/>
      <c r="S196" s="34"/>
      <c r="T196" s="14"/>
    </row>
    <row r="197" spans="1:20" ht="15" customHeight="1" thickTop="1" thickBot="1" x14ac:dyDescent="0.25">
      <c r="B197" s="80"/>
      <c r="C197" s="105"/>
      <c r="D197" s="246"/>
      <c r="F197" s="241" t="s">
        <v>234</v>
      </c>
      <c r="G197" s="97"/>
      <c r="H197" s="9"/>
      <c r="P197" s="98"/>
      <c r="Q197" s="103"/>
      <c r="R197" s="27"/>
      <c r="T197" s="14"/>
    </row>
    <row r="198" spans="1:20" ht="15" customHeight="1" thickTop="1" thickBot="1" x14ac:dyDescent="0.25">
      <c r="A198" s="32"/>
      <c r="B198" s="125"/>
      <c r="C198" s="226"/>
      <c r="D198" s="63" t="str">
        <f>_xlfn.CONCAT($D$190,"-",TEXT(COUNT($G$196:G198), "00"))</f>
        <v>B7-02</v>
      </c>
      <c r="E198" s="35"/>
      <c r="F198" s="169" t="s">
        <v>376</v>
      </c>
      <c r="G198" s="97">
        <v>1</v>
      </c>
      <c r="H198" s="9">
        <v>8</v>
      </c>
      <c r="I198" s="9">
        <f>G198*H198</f>
        <v>8</v>
      </c>
      <c r="L198" s="154"/>
      <c r="M198" s="128"/>
      <c r="N198" s="13">
        <f>L198*M198</f>
        <v>0</v>
      </c>
      <c r="O198" s="316" t="s">
        <v>441</v>
      </c>
      <c r="P198" s="155"/>
      <c r="Q198" s="122"/>
      <c r="R198" s="30"/>
      <c r="S198" s="34"/>
      <c r="T198" s="14"/>
    </row>
    <row r="199" spans="1:20" ht="15" customHeight="1" thickTop="1" thickBot="1" x14ac:dyDescent="0.25">
      <c r="B199" s="80"/>
      <c r="C199" s="105"/>
      <c r="D199" s="246"/>
      <c r="F199" s="241" t="s">
        <v>377</v>
      </c>
      <c r="G199" s="97"/>
      <c r="H199" s="9"/>
      <c r="P199" s="98"/>
      <c r="Q199" s="103"/>
      <c r="R199" s="27"/>
      <c r="T199" s="14"/>
    </row>
    <row r="200" spans="1:20" ht="15" customHeight="1" thickTop="1" x14ac:dyDescent="0.2">
      <c r="B200" s="80"/>
      <c r="C200" s="106"/>
      <c r="D200" s="247"/>
      <c r="E200" s="40"/>
      <c r="F200" s="87"/>
      <c r="G200" s="41"/>
      <c r="H200" s="42"/>
      <c r="I200" s="42"/>
      <c r="J200" s="61"/>
      <c r="K200" s="61"/>
      <c r="L200" s="43"/>
      <c r="M200" s="43"/>
      <c r="N200" s="43"/>
      <c r="O200" s="43"/>
      <c r="P200" s="43"/>
      <c r="Q200" s="107"/>
      <c r="R200" s="27"/>
      <c r="T200" s="14"/>
    </row>
    <row r="201" spans="1:20" ht="15" customHeight="1" x14ac:dyDescent="0.2">
      <c r="B201" s="80"/>
      <c r="C201" s="81"/>
      <c r="D201" s="37"/>
      <c r="E201" s="24"/>
      <c r="F201" s="55"/>
      <c r="G201" s="25"/>
      <c r="H201" s="36"/>
      <c r="I201" s="36"/>
      <c r="J201" s="88"/>
      <c r="K201" s="88"/>
      <c r="L201" s="27"/>
      <c r="M201" s="27"/>
      <c r="N201" s="27"/>
      <c r="O201" s="27"/>
      <c r="P201" s="27"/>
      <c r="Q201" s="27"/>
      <c r="R201" s="27"/>
      <c r="T201" s="14"/>
    </row>
    <row r="202" spans="1:20" ht="15" customHeight="1" x14ac:dyDescent="0.2">
      <c r="C202" s="7"/>
      <c r="T202" s="14"/>
    </row>
    <row r="203" spans="1:20" ht="15" customHeight="1" x14ac:dyDescent="0.2">
      <c r="B203" s="109"/>
      <c r="C203" s="110"/>
      <c r="D203" s="249"/>
      <c r="E203" s="114"/>
      <c r="F203" s="115"/>
      <c r="G203" s="116"/>
      <c r="H203" s="108"/>
      <c r="I203" s="108"/>
      <c r="J203" s="117"/>
      <c r="K203" s="117"/>
      <c r="L203" s="108"/>
      <c r="M203" s="108"/>
      <c r="N203" s="108"/>
      <c r="O203" s="108"/>
      <c r="P203" s="108"/>
      <c r="Q203" s="108"/>
      <c r="R203" s="108"/>
      <c r="S203" s="23"/>
      <c r="T203" s="14"/>
    </row>
    <row r="204" spans="1:20" ht="26.25" customHeight="1" x14ac:dyDescent="0.2">
      <c r="B204" s="109"/>
      <c r="C204" s="110"/>
      <c r="D204" s="250" t="s">
        <v>433</v>
      </c>
      <c r="E204" s="114"/>
      <c r="F204" s="336" t="s">
        <v>42</v>
      </c>
      <c r="G204" s="337"/>
      <c r="H204" s="337"/>
      <c r="I204" s="337"/>
      <c r="J204" s="337"/>
      <c r="K204" s="337"/>
      <c r="L204" s="337"/>
      <c r="M204" s="337"/>
      <c r="N204" s="337"/>
      <c r="O204" s="337"/>
      <c r="P204" s="337"/>
      <c r="Q204" s="108"/>
      <c r="R204" s="108"/>
      <c r="S204" s="23"/>
      <c r="T204" s="14"/>
    </row>
    <row r="205" spans="1:20" ht="15" customHeight="1" x14ac:dyDescent="0.2">
      <c r="B205" s="109"/>
      <c r="C205" s="110"/>
      <c r="D205" s="249"/>
      <c r="E205" s="114"/>
      <c r="F205" s="115"/>
      <c r="G205" s="116"/>
      <c r="H205" s="108"/>
      <c r="I205" s="108"/>
      <c r="J205" s="117"/>
      <c r="K205" s="117"/>
      <c r="L205" s="108"/>
      <c r="M205" s="108"/>
      <c r="N205" s="108"/>
      <c r="O205" s="108"/>
      <c r="P205" s="108"/>
      <c r="Q205" s="108"/>
      <c r="R205" s="108"/>
      <c r="S205" s="23"/>
      <c r="T205" s="14"/>
    </row>
    <row r="206" spans="1:20" ht="15" customHeight="1" x14ac:dyDescent="0.2">
      <c r="B206" s="109"/>
      <c r="C206" s="123"/>
      <c r="D206" s="251"/>
      <c r="E206" s="72"/>
      <c r="F206" s="76"/>
      <c r="G206" s="73"/>
      <c r="H206" s="74"/>
      <c r="I206" s="74"/>
      <c r="J206" s="75"/>
      <c r="K206" s="75"/>
      <c r="L206" s="74"/>
      <c r="M206" s="74"/>
      <c r="N206" s="74"/>
      <c r="O206" s="74"/>
      <c r="P206" s="74"/>
      <c r="Q206" s="124"/>
      <c r="R206" s="108"/>
      <c r="S206" s="23"/>
      <c r="T206" s="14"/>
    </row>
    <row r="207" spans="1:20" ht="15" customHeight="1" x14ac:dyDescent="0.2">
      <c r="B207" s="80"/>
      <c r="C207" s="49"/>
      <c r="D207" s="332" t="s">
        <v>9</v>
      </c>
      <c r="E207" s="332"/>
      <c r="F207" s="332"/>
      <c r="G207" s="332"/>
      <c r="H207" s="332"/>
      <c r="I207" s="332"/>
      <c r="J207" s="62"/>
      <c r="K207" s="62"/>
      <c r="L207" s="333" t="s">
        <v>10</v>
      </c>
      <c r="M207" s="333"/>
      <c r="N207" s="333"/>
      <c r="O207" s="333"/>
      <c r="P207" s="333"/>
      <c r="Q207" s="103"/>
      <c r="R207" s="90"/>
      <c r="T207" s="14"/>
    </row>
    <row r="208" spans="1:20" ht="15" customHeight="1" x14ac:dyDescent="0.2">
      <c r="A208" s="172"/>
      <c r="B208" s="173"/>
      <c r="C208" s="174"/>
      <c r="D208" s="252" t="s">
        <v>6</v>
      </c>
      <c r="E208" s="171"/>
      <c r="F208" s="175" t="s">
        <v>7</v>
      </c>
      <c r="G208" s="171" t="s">
        <v>0</v>
      </c>
      <c r="H208" s="171" t="s">
        <v>3</v>
      </c>
      <c r="I208" s="171" t="s">
        <v>5</v>
      </c>
      <c r="J208" s="176"/>
      <c r="K208" s="177"/>
      <c r="L208" s="171" t="s">
        <v>0</v>
      </c>
      <c r="M208" s="171" t="s">
        <v>3</v>
      </c>
      <c r="N208" s="171" t="s">
        <v>5</v>
      </c>
      <c r="O208" s="184" t="s">
        <v>437</v>
      </c>
      <c r="P208" s="171" t="s">
        <v>4</v>
      </c>
      <c r="Q208" s="178"/>
      <c r="R208" s="179"/>
      <c r="S208" s="180"/>
      <c r="T208" s="14"/>
    </row>
    <row r="209" spans="1:20" ht="15" customHeight="1" thickBot="1" x14ac:dyDescent="0.25">
      <c r="A209" s="32"/>
      <c r="B209" s="125"/>
      <c r="C209" s="77"/>
      <c r="E209" s="35"/>
      <c r="F209" s="56"/>
      <c r="G209" s="33"/>
      <c r="H209" s="9"/>
      <c r="I209" s="22"/>
      <c r="J209" s="62"/>
      <c r="K209" s="62"/>
      <c r="L209" s="34"/>
      <c r="M209" s="34"/>
      <c r="N209" s="34"/>
      <c r="O209" s="34"/>
      <c r="P209" s="34"/>
      <c r="Q209" s="66"/>
      <c r="R209" s="30"/>
      <c r="S209" s="34"/>
      <c r="T209" s="14"/>
    </row>
    <row r="210" spans="1:20" ht="15" customHeight="1" thickTop="1" thickBot="1" x14ac:dyDescent="0.25">
      <c r="A210" s="32"/>
      <c r="B210" s="125"/>
      <c r="C210" s="168"/>
      <c r="D210" s="63" t="str">
        <f>_xlfn.CONCAT($D$204,"-",TEXT(COUNT($G$210:G210), "00"))</f>
        <v>B8-01</v>
      </c>
      <c r="E210" s="35"/>
      <c r="F210" s="169" t="s">
        <v>92</v>
      </c>
      <c r="G210" s="33">
        <v>1</v>
      </c>
      <c r="H210" s="9" t="s">
        <v>25</v>
      </c>
      <c r="I210" s="9">
        <f>(SUM(I19:I198)/0.8)*0.2</f>
        <v>1127.8499999999999</v>
      </c>
      <c r="L210" s="154"/>
      <c r="M210" s="128"/>
      <c r="N210" s="13">
        <f>L210*M210</f>
        <v>0</v>
      </c>
      <c r="O210" s="316" t="s">
        <v>441</v>
      </c>
      <c r="P210" s="170"/>
      <c r="Q210" s="122"/>
      <c r="R210" s="30"/>
      <c r="S210" s="34"/>
      <c r="T210" s="14"/>
    </row>
    <row r="211" spans="1:20" ht="15" customHeight="1" thickTop="1" thickBot="1" x14ac:dyDescent="0.25">
      <c r="B211" s="109"/>
      <c r="C211" s="111"/>
      <c r="D211" s="253"/>
      <c r="E211" s="10"/>
      <c r="F211" s="260" t="s">
        <v>235</v>
      </c>
      <c r="G211" s="11"/>
      <c r="H211" s="12"/>
      <c r="I211" s="12"/>
      <c r="J211" s="65"/>
      <c r="K211" s="65"/>
      <c r="Q211" s="103"/>
      <c r="R211" s="108"/>
      <c r="S211" s="23"/>
      <c r="T211" s="14"/>
    </row>
    <row r="212" spans="1:20" ht="15" customHeight="1" thickTop="1" thickBot="1" x14ac:dyDescent="0.25">
      <c r="A212" s="32"/>
      <c r="B212" s="125"/>
      <c r="C212" s="168"/>
      <c r="D212" s="63" t="str">
        <f>_xlfn.CONCAT($D$204,"-",TEXT(COUNT($G$210:G212), "00"))</f>
        <v>B8-02</v>
      </c>
      <c r="E212" s="35"/>
      <c r="F212" s="169" t="s">
        <v>1</v>
      </c>
      <c r="G212" s="33">
        <v>1</v>
      </c>
      <c r="H212" s="9" t="s">
        <v>25</v>
      </c>
      <c r="I212" s="9">
        <f>(SUM(I21:I200)/0.97)*0.03</f>
        <v>122.43711340206187</v>
      </c>
      <c r="L212" s="154"/>
      <c r="M212" s="128"/>
      <c r="N212" s="13">
        <f>L212*M212</f>
        <v>0</v>
      </c>
      <c r="O212" s="316" t="s">
        <v>441</v>
      </c>
      <c r="P212" s="170"/>
      <c r="Q212" s="122"/>
      <c r="R212" s="30"/>
      <c r="S212" s="34"/>
      <c r="T212" s="14"/>
    </row>
    <row r="213" spans="1:20" ht="15" customHeight="1" thickTop="1" x14ac:dyDescent="0.2">
      <c r="A213" s="32"/>
      <c r="B213" s="125"/>
      <c r="C213" s="168"/>
      <c r="D213" s="63"/>
      <c r="E213" s="35"/>
      <c r="F213" s="169"/>
      <c r="G213" s="33"/>
      <c r="H213" s="9"/>
      <c r="Q213" s="122"/>
      <c r="R213" s="30"/>
      <c r="S213" s="34"/>
      <c r="T213" s="14"/>
    </row>
    <row r="214" spans="1:20" ht="15" customHeight="1" x14ac:dyDescent="0.2">
      <c r="B214" s="109"/>
      <c r="C214" s="112"/>
      <c r="D214" s="254"/>
      <c r="E214" s="67"/>
      <c r="F214" s="68"/>
      <c r="G214" s="69"/>
      <c r="H214" s="70"/>
      <c r="I214" s="70"/>
      <c r="J214" s="71"/>
      <c r="K214" s="71"/>
      <c r="L214" s="70"/>
      <c r="M214" s="70"/>
      <c r="N214" s="70"/>
      <c r="O214" s="70"/>
      <c r="P214" s="70"/>
      <c r="Q214" s="113"/>
      <c r="R214" s="108"/>
      <c r="S214" s="23"/>
      <c r="T214" s="14"/>
    </row>
    <row r="215" spans="1:20" ht="15" customHeight="1" x14ac:dyDescent="0.2">
      <c r="B215" s="80"/>
      <c r="C215" s="80"/>
      <c r="D215" s="37"/>
      <c r="E215" s="24"/>
      <c r="F215" s="55"/>
      <c r="G215" s="25"/>
      <c r="H215" s="31"/>
      <c r="I215" s="36"/>
      <c r="J215" s="88"/>
      <c r="K215" s="88"/>
      <c r="L215" s="27"/>
      <c r="M215" s="27"/>
      <c r="N215" s="27"/>
      <c r="O215" s="27"/>
      <c r="P215" s="27"/>
      <c r="Q215" s="27"/>
      <c r="R215" s="27"/>
      <c r="T215" s="14"/>
    </row>
    <row r="216" spans="1:20" ht="15" customHeight="1" x14ac:dyDescent="0.2">
      <c r="F216" s="265"/>
      <c r="T216" s="14"/>
    </row>
    <row r="217" spans="1:20" ht="15" customHeight="1" x14ac:dyDescent="0.2">
      <c r="B217" s="109"/>
      <c r="C217" s="110"/>
      <c r="D217" s="249"/>
      <c r="E217" s="114"/>
      <c r="F217" s="115"/>
      <c r="G217" s="116"/>
      <c r="H217" s="108"/>
      <c r="I217" s="108"/>
      <c r="J217" s="117"/>
      <c r="K217" s="117"/>
      <c r="L217" s="108"/>
      <c r="M217" s="108"/>
      <c r="N217" s="108"/>
      <c r="O217" s="108"/>
      <c r="P217" s="108"/>
      <c r="Q217" s="108"/>
      <c r="R217" s="108"/>
      <c r="S217" s="23"/>
      <c r="T217" s="14"/>
    </row>
    <row r="218" spans="1:20" ht="26.25" customHeight="1" x14ac:dyDescent="0.2">
      <c r="B218" s="109"/>
      <c r="C218" s="110"/>
      <c r="D218" s="250" t="s">
        <v>434</v>
      </c>
      <c r="E218" s="114"/>
      <c r="F218" s="336" t="s">
        <v>390</v>
      </c>
      <c r="G218" s="337"/>
      <c r="H218" s="337"/>
      <c r="I218" s="337"/>
      <c r="J218" s="337"/>
      <c r="K218" s="337"/>
      <c r="L218" s="337"/>
      <c r="M218" s="337"/>
      <c r="N218" s="337"/>
      <c r="O218" s="337"/>
      <c r="P218" s="337"/>
      <c r="Q218" s="337"/>
      <c r="R218" s="337"/>
      <c r="S218" s="23"/>
      <c r="T218" s="14"/>
    </row>
    <row r="219" spans="1:20" ht="15" customHeight="1" x14ac:dyDescent="0.2">
      <c r="B219" s="109"/>
      <c r="C219" s="110"/>
      <c r="D219" s="249"/>
      <c r="E219" s="114"/>
      <c r="F219" s="115"/>
      <c r="G219" s="116"/>
      <c r="H219" s="108"/>
      <c r="I219" s="108"/>
      <c r="J219" s="117"/>
      <c r="K219" s="117"/>
      <c r="L219" s="108"/>
      <c r="M219" s="108"/>
      <c r="N219" s="108"/>
      <c r="O219" s="108"/>
      <c r="P219" s="108"/>
      <c r="Q219" s="108"/>
      <c r="R219" s="108"/>
      <c r="S219" s="23"/>
      <c r="T219" s="14"/>
    </row>
    <row r="220" spans="1:20" ht="15" customHeight="1" x14ac:dyDescent="0.2">
      <c r="B220" s="109"/>
      <c r="C220" s="123"/>
      <c r="D220" s="251"/>
      <c r="E220" s="72"/>
      <c r="F220" s="76"/>
      <c r="G220" s="73"/>
      <c r="H220" s="74"/>
      <c r="I220" s="74"/>
      <c r="J220" s="75"/>
      <c r="K220" s="75"/>
      <c r="L220" s="74"/>
      <c r="M220" s="74"/>
      <c r="N220" s="74"/>
      <c r="O220" s="74"/>
      <c r="P220" s="74"/>
      <c r="Q220" s="124"/>
      <c r="R220" s="108"/>
      <c r="S220" s="23"/>
      <c r="T220" s="14"/>
    </row>
    <row r="221" spans="1:20" ht="15" customHeight="1" x14ac:dyDescent="0.2">
      <c r="B221" s="80"/>
      <c r="C221" s="49"/>
      <c r="D221" s="332" t="s">
        <v>9</v>
      </c>
      <c r="E221" s="332"/>
      <c r="F221" s="332"/>
      <c r="G221" s="332"/>
      <c r="H221" s="332"/>
      <c r="I221" s="332"/>
      <c r="J221" s="62"/>
      <c r="K221" s="62"/>
      <c r="L221" s="333" t="s">
        <v>10</v>
      </c>
      <c r="M221" s="333"/>
      <c r="N221" s="333"/>
      <c r="O221" s="333"/>
      <c r="P221" s="333"/>
      <c r="Q221" s="103"/>
      <c r="R221" s="90"/>
      <c r="T221" s="14"/>
    </row>
    <row r="222" spans="1:20" ht="15" customHeight="1" x14ac:dyDescent="0.2">
      <c r="A222" s="172"/>
      <c r="B222" s="173"/>
      <c r="C222" s="174"/>
      <c r="D222" s="252" t="s">
        <v>6</v>
      </c>
      <c r="E222" s="171"/>
      <c r="F222" s="175" t="s">
        <v>7</v>
      </c>
      <c r="G222" s="171" t="s">
        <v>0</v>
      </c>
      <c r="H222" s="171" t="s">
        <v>3</v>
      </c>
      <c r="I222" s="171" t="s">
        <v>5</v>
      </c>
      <c r="J222" s="176"/>
      <c r="K222" s="177"/>
      <c r="L222" s="171" t="s">
        <v>0</v>
      </c>
      <c r="M222" s="171" t="s">
        <v>3</v>
      </c>
      <c r="N222" s="171" t="s">
        <v>5</v>
      </c>
      <c r="O222" s="184" t="s">
        <v>437</v>
      </c>
      <c r="P222" s="171" t="s">
        <v>4</v>
      </c>
      <c r="Q222" s="178"/>
      <c r="R222" s="179"/>
      <c r="S222" s="180"/>
      <c r="T222" s="14"/>
    </row>
    <row r="223" spans="1:20" ht="15" customHeight="1" thickBot="1" x14ac:dyDescent="0.25">
      <c r="A223" s="32"/>
      <c r="B223" s="125"/>
      <c r="C223" s="77"/>
      <c r="E223" s="35"/>
      <c r="F223" s="56"/>
      <c r="G223" s="33"/>
      <c r="H223" s="9"/>
      <c r="I223" s="22"/>
      <c r="J223" s="62"/>
      <c r="K223" s="62"/>
      <c r="L223" s="34"/>
      <c r="M223" s="34"/>
      <c r="N223" s="34"/>
      <c r="O223" s="34"/>
      <c r="P223" s="34"/>
      <c r="Q223" s="66"/>
      <c r="R223" s="30"/>
      <c r="S223" s="34"/>
      <c r="T223" s="14"/>
    </row>
    <row r="224" spans="1:20" ht="15" customHeight="1" thickTop="1" thickBot="1" x14ac:dyDescent="0.25">
      <c r="A224" s="32"/>
      <c r="B224" s="125"/>
      <c r="C224" s="168"/>
      <c r="D224" s="63" t="str">
        <f>_xlfn.CONCAT($D$218,"-",TEXT(COUNT($G$224:G224), "00"))</f>
        <v>B9-01</v>
      </c>
      <c r="E224" s="35"/>
      <c r="F224" s="304" t="s">
        <v>389</v>
      </c>
      <c r="G224" s="33">
        <v>1</v>
      </c>
      <c r="H224" s="290"/>
      <c r="I224" s="290"/>
      <c r="L224" s="154"/>
      <c r="M224" s="128"/>
      <c r="N224" s="13">
        <f>L224*M224</f>
        <v>0</v>
      </c>
      <c r="O224" s="316" t="s">
        <v>441</v>
      </c>
      <c r="P224" s="170"/>
      <c r="Q224" s="122"/>
      <c r="R224" s="30"/>
      <c r="S224" s="34"/>
      <c r="T224" s="14"/>
    </row>
    <row r="225" spans="1:20" ht="15" customHeight="1" thickTop="1" thickBot="1" x14ac:dyDescent="0.25">
      <c r="B225" s="109"/>
      <c r="C225" s="111"/>
      <c r="D225" s="253"/>
      <c r="E225" s="10"/>
      <c r="F225" s="305" t="s">
        <v>153</v>
      </c>
      <c r="G225" s="11"/>
      <c r="H225" s="12"/>
      <c r="I225" s="12"/>
      <c r="J225" s="65"/>
      <c r="K225" s="65"/>
      <c r="Q225" s="103"/>
      <c r="R225" s="108"/>
      <c r="S225" s="23"/>
      <c r="T225" s="14"/>
    </row>
    <row r="226" spans="1:20" ht="15" customHeight="1" thickTop="1" thickBot="1" x14ac:dyDescent="0.25">
      <c r="A226" s="32"/>
      <c r="B226" s="125"/>
      <c r="C226" s="168"/>
      <c r="D226" s="63" t="str">
        <f>_xlfn.CONCAT($D$218,"-",TEXT(COUNT($G$224:G226), "00"))</f>
        <v>B9-02</v>
      </c>
      <c r="E226" s="35"/>
      <c r="F226" s="304" t="s">
        <v>389</v>
      </c>
      <c r="G226" s="33">
        <v>1</v>
      </c>
      <c r="H226" s="290"/>
      <c r="I226" s="290"/>
      <c r="L226" s="154"/>
      <c r="M226" s="128"/>
      <c r="N226" s="13">
        <f>L226*M226</f>
        <v>0</v>
      </c>
      <c r="O226" s="316" t="s">
        <v>441</v>
      </c>
      <c r="P226" s="170"/>
      <c r="Q226" s="122"/>
      <c r="R226" s="30"/>
      <c r="S226" s="34"/>
      <c r="T226" s="14"/>
    </row>
    <row r="227" spans="1:20" ht="15" customHeight="1" thickTop="1" thickBot="1" x14ac:dyDescent="0.25">
      <c r="A227" s="32"/>
      <c r="B227" s="125"/>
      <c r="C227" s="168"/>
      <c r="D227" s="63"/>
      <c r="E227" s="35"/>
      <c r="F227" s="305" t="s">
        <v>153</v>
      </c>
      <c r="G227" s="33"/>
      <c r="H227" s="9"/>
      <c r="Q227" s="122"/>
      <c r="R227" s="30"/>
      <c r="S227" s="34"/>
      <c r="T227" s="14"/>
    </row>
    <row r="228" spans="1:20" ht="15" customHeight="1" thickTop="1" thickBot="1" x14ac:dyDescent="0.25">
      <c r="A228" s="32"/>
      <c r="B228" s="125"/>
      <c r="C228" s="168"/>
      <c r="D228" s="63" t="str">
        <f>_xlfn.CONCAT($D$218,"-",TEXT(COUNT($G$224:G228), "00"))</f>
        <v>B9-03</v>
      </c>
      <c r="E228" s="35"/>
      <c r="F228" s="304" t="s">
        <v>389</v>
      </c>
      <c r="G228" s="33">
        <v>1</v>
      </c>
      <c r="H228" s="290"/>
      <c r="I228" s="290"/>
      <c r="L228" s="154"/>
      <c r="M228" s="128"/>
      <c r="N228" s="13">
        <f>L228*M228</f>
        <v>0</v>
      </c>
      <c r="O228" s="316" t="s">
        <v>441</v>
      </c>
      <c r="P228" s="170"/>
      <c r="Q228" s="122"/>
      <c r="R228" s="30"/>
      <c r="S228" s="34"/>
      <c r="T228" s="14"/>
    </row>
    <row r="229" spans="1:20" ht="15" customHeight="1" thickTop="1" thickBot="1" x14ac:dyDescent="0.25">
      <c r="A229" s="32"/>
      <c r="B229" s="125"/>
      <c r="C229" s="168"/>
      <c r="D229" s="63"/>
      <c r="E229" s="35"/>
      <c r="F229" s="305" t="s">
        <v>153</v>
      </c>
      <c r="G229" s="33"/>
      <c r="H229" s="9"/>
      <c r="Q229" s="122"/>
      <c r="R229" s="30"/>
      <c r="S229" s="34"/>
      <c r="T229" s="14"/>
    </row>
    <row r="230" spans="1:20" ht="15" customHeight="1" thickTop="1" thickBot="1" x14ac:dyDescent="0.25">
      <c r="A230" s="32"/>
      <c r="B230" s="125"/>
      <c r="C230" s="168"/>
      <c r="D230" s="63" t="str">
        <f>_xlfn.CONCAT($D$218,"-",TEXT(COUNT($G$224:G230), "00"))</f>
        <v>B9-04</v>
      </c>
      <c r="E230" s="35"/>
      <c r="F230" s="304" t="s">
        <v>389</v>
      </c>
      <c r="G230" s="33">
        <v>1</v>
      </c>
      <c r="H230" s="290"/>
      <c r="I230" s="290"/>
      <c r="L230" s="154"/>
      <c r="M230" s="128"/>
      <c r="N230" s="13">
        <f>L230*M230</f>
        <v>0</v>
      </c>
      <c r="O230" s="316" t="s">
        <v>441</v>
      </c>
      <c r="P230" s="170"/>
      <c r="Q230" s="122"/>
      <c r="R230" s="30"/>
      <c r="S230" s="34"/>
      <c r="T230" s="14"/>
    </row>
    <row r="231" spans="1:20" ht="15" customHeight="1" thickTop="1" thickBot="1" x14ac:dyDescent="0.25">
      <c r="A231" s="32"/>
      <c r="B231" s="125"/>
      <c r="C231" s="168"/>
      <c r="D231" s="63"/>
      <c r="E231" s="35"/>
      <c r="F231" s="305" t="s">
        <v>153</v>
      </c>
      <c r="G231" s="33"/>
      <c r="H231" s="9"/>
      <c r="Q231" s="122"/>
      <c r="R231" s="30"/>
      <c r="S231" s="34"/>
      <c r="T231" s="14"/>
    </row>
    <row r="232" spans="1:20" ht="15" customHeight="1" thickTop="1" thickBot="1" x14ac:dyDescent="0.25">
      <c r="A232" s="32"/>
      <c r="B232" s="125"/>
      <c r="C232" s="168"/>
      <c r="D232" s="63" t="str">
        <f>_xlfn.CONCAT($D$218,"-",TEXT(COUNT($G$224:G232), "00"))</f>
        <v>B9-05</v>
      </c>
      <c r="E232" s="35"/>
      <c r="F232" s="304" t="s">
        <v>389</v>
      </c>
      <c r="G232" s="33">
        <v>1</v>
      </c>
      <c r="H232" s="290"/>
      <c r="I232" s="290"/>
      <c r="L232" s="154"/>
      <c r="M232" s="128"/>
      <c r="N232" s="13">
        <f>L232*M232</f>
        <v>0</v>
      </c>
      <c r="O232" s="316" t="s">
        <v>441</v>
      </c>
      <c r="P232" s="170"/>
      <c r="Q232" s="122"/>
      <c r="R232" s="30"/>
      <c r="S232" s="34"/>
      <c r="T232" s="14"/>
    </row>
    <row r="233" spans="1:20" ht="15" customHeight="1" thickTop="1" thickBot="1" x14ac:dyDescent="0.25">
      <c r="A233" s="32"/>
      <c r="B233" s="125"/>
      <c r="C233" s="168"/>
      <c r="D233" s="63"/>
      <c r="E233" s="35"/>
      <c r="F233" s="305" t="s">
        <v>153</v>
      </c>
      <c r="G233" s="33"/>
      <c r="H233" s="9"/>
      <c r="Q233" s="122"/>
      <c r="R233" s="30"/>
      <c r="S233" s="34"/>
      <c r="T233" s="14"/>
    </row>
    <row r="234" spans="1:20" ht="15" customHeight="1" thickTop="1" thickBot="1" x14ac:dyDescent="0.25">
      <c r="A234" s="32"/>
      <c r="B234" s="125"/>
      <c r="C234" s="168"/>
      <c r="D234" s="63" t="str">
        <f>_xlfn.CONCAT($D$218,"-",TEXT(COUNT($G$224:G234), "00"))</f>
        <v>B9-06</v>
      </c>
      <c r="E234" s="35"/>
      <c r="F234" s="304" t="s">
        <v>389</v>
      </c>
      <c r="G234" s="33">
        <v>1</v>
      </c>
      <c r="H234" s="290"/>
      <c r="I234" s="290"/>
      <c r="L234" s="154"/>
      <c r="M234" s="128"/>
      <c r="N234" s="13">
        <f>L234*M234</f>
        <v>0</v>
      </c>
      <c r="O234" s="316" t="s">
        <v>441</v>
      </c>
      <c r="P234" s="170"/>
      <c r="Q234" s="122"/>
      <c r="R234" s="30"/>
      <c r="S234" s="34"/>
      <c r="T234" s="14"/>
    </row>
    <row r="235" spans="1:20" ht="15" customHeight="1" thickTop="1" thickBot="1" x14ac:dyDescent="0.25">
      <c r="A235" s="32"/>
      <c r="B235" s="125"/>
      <c r="C235" s="168"/>
      <c r="D235" s="63"/>
      <c r="E235" s="35"/>
      <c r="F235" s="305" t="s">
        <v>153</v>
      </c>
      <c r="G235" s="33"/>
      <c r="H235" s="9"/>
      <c r="Q235" s="122"/>
      <c r="R235" s="30"/>
      <c r="S235" s="34"/>
      <c r="T235" s="14"/>
    </row>
    <row r="236" spans="1:20" ht="15" customHeight="1" thickTop="1" thickBot="1" x14ac:dyDescent="0.25">
      <c r="A236" s="32"/>
      <c r="B236" s="125"/>
      <c r="C236" s="168"/>
      <c r="D236" s="63" t="str">
        <f>_xlfn.CONCAT($D$218,"-",TEXT(COUNT($G$224:G236), "00"))</f>
        <v>B9-07</v>
      </c>
      <c r="E236" s="35"/>
      <c r="F236" s="304" t="s">
        <v>389</v>
      </c>
      <c r="G236" s="33">
        <v>1</v>
      </c>
      <c r="H236" s="290"/>
      <c r="I236" s="290"/>
      <c r="L236" s="154"/>
      <c r="M236" s="128"/>
      <c r="N236" s="13">
        <f>L236*M236</f>
        <v>0</v>
      </c>
      <c r="O236" s="316" t="s">
        <v>441</v>
      </c>
      <c r="P236" s="170"/>
      <c r="Q236" s="122"/>
      <c r="R236" s="30"/>
      <c r="S236" s="34"/>
      <c r="T236" s="14"/>
    </row>
    <row r="237" spans="1:20" ht="15" customHeight="1" thickTop="1" thickBot="1" x14ac:dyDescent="0.25">
      <c r="A237" s="32"/>
      <c r="B237" s="125"/>
      <c r="C237" s="168"/>
      <c r="D237" s="63"/>
      <c r="E237" s="35"/>
      <c r="F237" s="305" t="s">
        <v>153</v>
      </c>
      <c r="G237" s="33"/>
      <c r="H237" s="9"/>
      <c r="Q237" s="122"/>
      <c r="R237" s="30"/>
      <c r="S237" s="34"/>
      <c r="T237" s="14"/>
    </row>
    <row r="238" spans="1:20" ht="15" customHeight="1" thickTop="1" x14ac:dyDescent="0.2">
      <c r="B238" s="109"/>
      <c r="C238" s="112"/>
      <c r="D238" s="254"/>
      <c r="E238" s="67"/>
      <c r="F238" s="68"/>
      <c r="G238" s="69"/>
      <c r="H238" s="70"/>
      <c r="I238" s="70"/>
      <c r="J238" s="71"/>
      <c r="K238" s="71"/>
      <c r="L238" s="70"/>
      <c r="M238" s="70"/>
      <c r="N238" s="70"/>
      <c r="O238" s="70"/>
      <c r="P238" s="70"/>
      <c r="Q238" s="113"/>
      <c r="R238" s="108"/>
      <c r="S238" s="23"/>
      <c r="T238" s="14"/>
    </row>
    <row r="239" spans="1:20" ht="15" customHeight="1" x14ac:dyDescent="0.2">
      <c r="B239" s="80"/>
      <c r="C239" s="80"/>
      <c r="D239" s="37"/>
      <c r="E239" s="24"/>
      <c r="F239" s="55"/>
      <c r="G239" s="25"/>
      <c r="H239" s="31"/>
      <c r="I239" s="36"/>
      <c r="J239" s="88"/>
      <c r="K239" s="88"/>
      <c r="L239" s="27"/>
      <c r="M239" s="27"/>
      <c r="N239" s="27"/>
      <c r="O239" s="27"/>
      <c r="P239" s="27"/>
      <c r="Q239" s="27"/>
      <c r="R239" s="27"/>
      <c r="T239" s="14"/>
    </row>
  </sheetData>
  <sheetProtection algorithmName="SHA-512" hashValue="iEdA1JSVPDMLDUZFKLcQm4+zL0JU8vYAUkhTugLFhVSpUuXVjcCLiyz3CH73FK8ODskMAlj7O9xweioeiu4+Ng==" saltValue="hP/9BPI2TnHl95xnzVaAGQ==" spinCount="100000" sheet="1" objects="1" scenarios="1"/>
  <mergeCells count="28">
    <mergeCell ref="D221:I221"/>
    <mergeCell ref="L221:P221"/>
    <mergeCell ref="F218:R218"/>
    <mergeCell ref="G6:I6"/>
    <mergeCell ref="F10:P10"/>
    <mergeCell ref="D16:I16"/>
    <mergeCell ref="L16:P16"/>
    <mergeCell ref="F168:P168"/>
    <mergeCell ref="D78:I78"/>
    <mergeCell ref="L78:P78"/>
    <mergeCell ref="F57:P57"/>
    <mergeCell ref="D60:I60"/>
    <mergeCell ref="L60:P60"/>
    <mergeCell ref="F110:P110"/>
    <mergeCell ref="F75:P75"/>
    <mergeCell ref="D113:I113"/>
    <mergeCell ref="L113:P113"/>
    <mergeCell ref="F130:P130"/>
    <mergeCell ref="D133:I133"/>
    <mergeCell ref="L133:P133"/>
    <mergeCell ref="D207:I207"/>
    <mergeCell ref="L207:P207"/>
    <mergeCell ref="D171:I171"/>
    <mergeCell ref="L171:P171"/>
    <mergeCell ref="F190:P190"/>
    <mergeCell ref="D193:I193"/>
    <mergeCell ref="L193:P193"/>
    <mergeCell ref="F204:P204"/>
  </mergeCells>
  <pageMargins left="0.7" right="0.7" top="0.75" bottom="0.75" header="0.3" footer="0.3"/>
  <pageSetup paperSize="9" scale="42" fitToHeight="0" orientation="portrait" r:id="rId1"/>
  <headerFooter>
    <oddHeader>&amp;L&amp;"Roboto Condensed Light,Običajno"&amp;9 15. 04. 2022&amp;R&amp;"Roboto Condensed Light,Običajno"Uskladitveni sestanek za novogradnjo OŠ Brdo</oddHeader>
  </headerFooter>
  <rowBreaks count="2" manualBreakCount="2">
    <brk id="73" max="16383" man="1"/>
    <brk id="166" max="16383" man="1"/>
  </rowBreak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66E23B28-97CC-43BE-8B69-7808B50B9903}">
          <x14:formula1>
            <xm:f>Seznami!$A$2:$A$4</xm:f>
          </x14:formula1>
          <xm:sqref>O19 O21 O23 O25 O27 O29 O31 O33 O35 O37 O39 O41 O43 O45 O47 O49 O51 O63 O65 O67 O69 O81 O83 O85 O87 O89 O91 O93 O95 O97 O99 O101 O103 O116 O118 O120 O122 O124 O136 O138 O140 O142 O144 O146 O148 O150 O152 O154 O156 O158 O160 O162 O174 O176 O178 O180 O182 O184 O196 O198 O210 O212 O224 O226 O228 O230 O232 O234 O236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BC6EB-1F13-4349-B68D-B869D7F315D2}">
  <sheetPr>
    <tabColor theme="7" tint="0.39997558519241921"/>
  </sheetPr>
  <dimension ref="A3:R43"/>
  <sheetViews>
    <sheetView showGridLines="0" view="pageBreakPreview" zoomScale="85" zoomScaleNormal="100" zoomScaleSheetLayoutView="85" workbookViewId="0">
      <selection activeCell="Z34" sqref="Z34"/>
    </sheetView>
  </sheetViews>
  <sheetFormatPr defaultRowHeight="12.75" x14ac:dyDescent="0.2"/>
  <cols>
    <col min="1" max="1" width="5.7109375" style="3" customWidth="1"/>
    <col min="2" max="2" width="2.28515625" style="3" customWidth="1"/>
    <col min="3" max="3" width="2.7109375" style="3" customWidth="1"/>
    <col min="4" max="4" width="10" style="248" customWidth="1"/>
    <col min="5" max="5" width="1.85546875" style="2" customWidth="1"/>
    <col min="6" max="6" width="56.28515625" style="21" customWidth="1"/>
    <col min="7" max="7" width="5.42578125" style="4" customWidth="1"/>
    <col min="8" max="8" width="10.140625" style="8" bestFit="1" customWidth="1"/>
    <col min="9" max="9" width="9.140625" style="9"/>
    <col min="10" max="11" width="2" style="57" customWidth="1"/>
    <col min="12" max="14" width="9.140625" style="5"/>
    <col min="15" max="15" width="43.7109375" style="5" customWidth="1"/>
    <col min="16" max="17" width="2.7109375" style="5" customWidth="1"/>
    <col min="18" max="18" width="3.7109375" style="5" customWidth="1"/>
  </cols>
  <sheetData>
    <row r="3" spans="1:18" ht="27.75" x14ac:dyDescent="0.2">
      <c r="A3" s="79"/>
      <c r="B3" s="92"/>
      <c r="C3" s="92"/>
      <c r="D3" s="242"/>
      <c r="E3" s="91"/>
      <c r="F3" s="92"/>
      <c r="G3" s="118"/>
      <c r="H3" s="93"/>
      <c r="I3" s="93"/>
      <c r="J3" s="94"/>
      <c r="K3" s="94"/>
      <c r="L3" s="95"/>
      <c r="M3" s="95"/>
      <c r="N3" s="95"/>
      <c r="O3" s="95"/>
      <c r="P3" s="95"/>
      <c r="Q3" s="95"/>
      <c r="R3" s="259"/>
    </row>
    <row r="4" spans="1:18" ht="27.75" x14ac:dyDescent="0.2">
      <c r="B4" s="100"/>
      <c r="C4" s="100"/>
      <c r="D4" s="165" t="s">
        <v>435</v>
      </c>
      <c r="E4" s="165"/>
      <c r="F4" s="165"/>
      <c r="G4" s="256"/>
      <c r="H4" s="93"/>
      <c r="I4" s="93"/>
      <c r="J4" s="94"/>
      <c r="K4" s="94"/>
      <c r="L4" s="96"/>
      <c r="M4" s="96"/>
      <c r="N4" s="96"/>
      <c r="O4" s="96"/>
      <c r="P4" s="96"/>
      <c r="Q4" s="95"/>
      <c r="R4" s="259"/>
    </row>
    <row r="5" spans="1:18" ht="27.75" x14ac:dyDescent="0.2">
      <c r="B5" s="100"/>
      <c r="C5" s="100"/>
      <c r="D5" s="165"/>
      <c r="E5" s="165"/>
      <c r="F5" s="165"/>
      <c r="G5" s="256"/>
      <c r="H5" s="93"/>
      <c r="I5" s="93"/>
      <c r="J5" s="94"/>
      <c r="K5" s="94"/>
      <c r="L5" s="96"/>
      <c r="M5" s="96"/>
      <c r="N5" s="96"/>
      <c r="O5" s="96"/>
      <c r="P5" s="96"/>
      <c r="Q5" s="95"/>
      <c r="R5" s="259"/>
    </row>
    <row r="6" spans="1:18" ht="27.75" x14ac:dyDescent="0.2">
      <c r="A6" s="121"/>
      <c r="B6" s="119"/>
      <c r="C6" s="119"/>
      <c r="D6" s="262"/>
      <c r="E6" s="165"/>
      <c r="F6" s="165"/>
      <c r="G6" s="334"/>
      <c r="H6" s="334"/>
      <c r="I6" s="334"/>
      <c r="J6" s="255"/>
      <c r="K6" s="255"/>
      <c r="L6" s="96"/>
      <c r="M6" s="96"/>
      <c r="N6" s="120"/>
      <c r="O6" s="120"/>
      <c r="P6" s="120"/>
      <c r="Q6" s="95"/>
      <c r="R6" s="259"/>
    </row>
    <row r="7" spans="1:18" ht="27.75" x14ac:dyDescent="0.2">
      <c r="A7" s="121"/>
      <c r="B7" s="119"/>
      <c r="C7" s="119"/>
      <c r="D7" s="165"/>
      <c r="E7" s="165"/>
      <c r="F7" s="165"/>
      <c r="G7" s="335"/>
      <c r="H7" s="335"/>
      <c r="I7" s="335"/>
      <c r="J7" s="255"/>
      <c r="K7" s="255"/>
      <c r="L7" s="95"/>
      <c r="M7" s="95"/>
      <c r="N7" s="120"/>
      <c r="O7" s="120"/>
      <c r="P7" s="120"/>
      <c r="Q7" s="95"/>
      <c r="R7" s="259"/>
    </row>
    <row r="8" spans="1:18" ht="20.25" x14ac:dyDescent="0.2">
      <c r="B8" s="100"/>
      <c r="C8" s="100"/>
      <c r="D8" s="99"/>
      <c r="E8" s="99"/>
      <c r="F8" s="99"/>
      <c r="G8" s="99"/>
      <c r="H8" s="99"/>
      <c r="I8" s="99"/>
      <c r="J8" s="94"/>
      <c r="K8" s="94"/>
      <c r="L8" s="257"/>
      <c r="M8" s="257"/>
      <c r="N8" s="96"/>
      <c r="O8" s="96"/>
      <c r="P8" s="96"/>
      <c r="Q8" s="95"/>
      <c r="R8" s="259"/>
    </row>
    <row r="10" spans="1:18" x14ac:dyDescent="0.2">
      <c r="A10" s="14"/>
      <c r="B10" s="80"/>
      <c r="C10" s="37"/>
      <c r="D10" s="37"/>
      <c r="E10" s="24"/>
      <c r="F10" s="53"/>
      <c r="G10" s="25"/>
      <c r="H10" s="25"/>
      <c r="I10" s="26"/>
      <c r="J10" s="58"/>
      <c r="K10" s="58"/>
      <c r="L10" s="27"/>
      <c r="M10" s="27"/>
      <c r="N10" s="27"/>
      <c r="O10" s="27"/>
      <c r="P10" s="27"/>
      <c r="Q10" s="27"/>
    </row>
    <row r="11" spans="1:18" ht="27.75" x14ac:dyDescent="0.2">
      <c r="A11" s="14"/>
      <c r="B11" s="80"/>
      <c r="C11" s="80"/>
      <c r="D11" s="243" t="s">
        <v>436</v>
      </c>
      <c r="E11" s="24"/>
      <c r="F11" s="331" t="s">
        <v>236</v>
      </c>
      <c r="G11" s="331"/>
      <c r="H11" s="331"/>
      <c r="I11" s="331"/>
      <c r="J11" s="331"/>
      <c r="K11" s="331"/>
      <c r="L11" s="331"/>
      <c r="M11" s="331"/>
      <c r="N11" s="331"/>
      <c r="O11" s="331"/>
      <c r="P11" s="78"/>
      <c r="Q11" s="27"/>
    </row>
    <row r="12" spans="1:18" x14ac:dyDescent="0.2">
      <c r="A12" s="14"/>
      <c r="B12" s="80"/>
      <c r="C12" s="80"/>
      <c r="D12" s="37"/>
      <c r="E12" s="28"/>
      <c r="F12" s="53"/>
      <c r="G12" s="29"/>
      <c r="H12" s="29"/>
      <c r="I12" s="26"/>
      <c r="J12" s="58"/>
      <c r="K12" s="58"/>
      <c r="L12" s="30"/>
      <c r="M12" s="30"/>
      <c r="N12" s="30"/>
      <c r="O12" s="30"/>
      <c r="P12" s="30"/>
      <c r="Q12" s="27"/>
    </row>
    <row r="13" spans="1:18" x14ac:dyDescent="0.2">
      <c r="B13" s="80"/>
      <c r="C13" s="101"/>
      <c r="D13" s="244"/>
      <c r="E13" s="82"/>
      <c r="F13" s="52"/>
      <c r="G13" s="83"/>
      <c r="H13" s="83"/>
      <c r="I13" s="84"/>
      <c r="J13" s="85"/>
      <c r="K13" s="85"/>
      <c r="L13" s="86"/>
      <c r="M13" s="86"/>
      <c r="N13" s="86"/>
      <c r="O13" s="86"/>
      <c r="P13" s="102"/>
      <c r="Q13" s="27"/>
    </row>
    <row r="14" spans="1:18" x14ac:dyDescent="0.2">
      <c r="B14" s="80"/>
      <c r="C14" s="49"/>
      <c r="D14" s="332" t="s">
        <v>9</v>
      </c>
      <c r="E14" s="332"/>
      <c r="F14" s="332"/>
      <c r="G14" s="332"/>
      <c r="H14" s="332"/>
      <c r="I14" s="332"/>
      <c r="J14" s="62"/>
      <c r="K14" s="62"/>
      <c r="L14" s="333" t="s">
        <v>10</v>
      </c>
      <c r="M14" s="333"/>
      <c r="N14" s="333"/>
      <c r="O14" s="333"/>
      <c r="P14" s="103"/>
      <c r="Q14" s="27"/>
    </row>
    <row r="15" spans="1:18" x14ac:dyDescent="0.2">
      <c r="A15" s="181"/>
      <c r="B15" s="182"/>
      <c r="C15" s="183"/>
      <c r="D15" s="245" t="s">
        <v>6</v>
      </c>
      <c r="E15" s="184"/>
      <c r="F15" s="185" t="s">
        <v>7</v>
      </c>
      <c r="G15" s="184" t="s">
        <v>0</v>
      </c>
      <c r="H15" s="184" t="s">
        <v>3</v>
      </c>
      <c r="I15" s="184" t="s">
        <v>5</v>
      </c>
      <c r="J15" s="176"/>
      <c r="K15" s="186"/>
      <c r="L15" s="184" t="s">
        <v>0</v>
      </c>
      <c r="M15" s="184" t="s">
        <v>3</v>
      </c>
      <c r="N15" s="184" t="s">
        <v>5</v>
      </c>
      <c r="O15" s="184" t="s">
        <v>4</v>
      </c>
      <c r="P15" s="187"/>
      <c r="Q15" s="188"/>
      <c r="R15" s="189"/>
    </row>
    <row r="16" spans="1:18" ht="13.5" thickBot="1" x14ac:dyDescent="0.25">
      <c r="A16" s="14"/>
      <c r="B16" s="80"/>
      <c r="C16" s="49"/>
      <c r="D16"/>
      <c r="E16" s="16"/>
      <c r="F16" s="54"/>
      <c r="G16" s="15"/>
      <c r="H16" s="15"/>
      <c r="I16" s="17"/>
      <c r="J16" s="59"/>
      <c r="K16" s="59"/>
      <c r="L16" s="18"/>
      <c r="M16" s="18"/>
      <c r="N16" s="18"/>
      <c r="O16" s="18"/>
      <c r="P16" s="103"/>
      <c r="Q16" s="27"/>
    </row>
    <row r="17" spans="1:18" ht="14.25" thickTop="1" thickBot="1" x14ac:dyDescent="0.25">
      <c r="A17" s="32"/>
      <c r="B17" s="125"/>
      <c r="C17" s="226"/>
      <c r="D17" s="63" t="str">
        <f>_xlfn.CONCAT($D$11,"-",TEXT(COUNT($G$17:G17), "00"))</f>
        <v>B10-01</v>
      </c>
      <c r="E17" s="35"/>
      <c r="F17" s="169" t="s">
        <v>237</v>
      </c>
      <c r="G17" s="97">
        <v>1</v>
      </c>
      <c r="H17" s="9">
        <v>120</v>
      </c>
      <c r="I17" s="9">
        <v>0</v>
      </c>
      <c r="L17" s="154"/>
      <c r="M17" s="128"/>
      <c r="N17" s="13">
        <f>L17*M17</f>
        <v>0</v>
      </c>
      <c r="O17" s="155"/>
      <c r="P17" s="122"/>
      <c r="Q17" s="30"/>
      <c r="R17" s="34"/>
    </row>
    <row r="18" spans="1:18" ht="14.25" thickTop="1" thickBot="1" x14ac:dyDescent="0.25">
      <c r="B18" s="80"/>
      <c r="C18" s="105"/>
      <c r="D18" s="246"/>
      <c r="F18" s="241" t="s">
        <v>392</v>
      </c>
      <c r="G18" s="97"/>
      <c r="H18" s="9"/>
      <c r="O18" s="98"/>
      <c r="P18" s="103"/>
      <c r="Q18" s="27"/>
    </row>
    <row r="19" spans="1:18" ht="14.25" thickTop="1" thickBot="1" x14ac:dyDescent="0.25">
      <c r="A19" s="21"/>
      <c r="B19" s="55"/>
      <c r="C19" s="104"/>
      <c r="D19" s="63" t="str">
        <f>_xlfn.CONCAT($D$11,"-",TEXT(COUNT($G$17:G19), "00"))</f>
        <v>B10-02</v>
      </c>
      <c r="E19" s="19"/>
      <c r="F19" s="39" t="s">
        <v>238</v>
      </c>
      <c r="G19" s="97">
        <v>1</v>
      </c>
      <c r="H19" s="9">
        <v>260</v>
      </c>
      <c r="I19" s="20">
        <f>G19*H19</f>
        <v>260</v>
      </c>
      <c r="J19" s="60"/>
      <c r="K19" s="60"/>
      <c r="L19" s="154"/>
      <c r="M19" s="128"/>
      <c r="N19" s="13">
        <f>L19*M19</f>
        <v>0</v>
      </c>
      <c r="O19" s="155"/>
      <c r="P19" s="103"/>
      <c r="Q19" s="89"/>
      <c r="R19" s="6"/>
    </row>
    <row r="20" spans="1:18" ht="14.25" thickTop="1" thickBot="1" x14ac:dyDescent="0.25">
      <c r="B20" s="80"/>
      <c r="C20" s="105"/>
      <c r="D20" s="246"/>
      <c r="F20" s="241" t="s">
        <v>391</v>
      </c>
      <c r="G20" s="97"/>
      <c r="H20" s="9"/>
      <c r="P20" s="103"/>
      <c r="Q20" s="27"/>
    </row>
    <row r="21" spans="1:18" ht="14.25" thickTop="1" thickBot="1" x14ac:dyDescent="0.25">
      <c r="A21" s="21"/>
      <c r="B21" s="55"/>
      <c r="C21" s="104"/>
      <c r="D21" s="63" t="str">
        <f>_xlfn.CONCAT($D$11,"-",TEXT(COUNT($G$17:G21), "00"))</f>
        <v>B10-03</v>
      </c>
      <c r="E21" s="19"/>
      <c r="F21" s="39" t="s">
        <v>239</v>
      </c>
      <c r="G21" s="97">
        <v>1</v>
      </c>
      <c r="H21" s="9">
        <v>4830.7</v>
      </c>
      <c r="I21" s="20">
        <f>G21*H21</f>
        <v>4830.7</v>
      </c>
      <c r="J21" s="60"/>
      <c r="K21" s="60"/>
      <c r="L21" s="154"/>
      <c r="M21" s="128"/>
      <c r="N21" s="13">
        <f>L21*M21</f>
        <v>0</v>
      </c>
      <c r="O21" s="155"/>
      <c r="P21" s="103"/>
      <c r="Q21" s="89"/>
      <c r="R21" s="6"/>
    </row>
    <row r="22" spans="1:18" ht="108" customHeight="1" thickTop="1" thickBot="1" x14ac:dyDescent="0.25">
      <c r="B22" s="80"/>
      <c r="C22" s="105"/>
      <c r="D22" s="246"/>
      <c r="F22" s="241" t="s">
        <v>416</v>
      </c>
      <c r="G22" s="97"/>
      <c r="H22" s="9"/>
      <c r="P22" s="103"/>
      <c r="Q22" s="27"/>
    </row>
    <row r="23" spans="1:18" s="21" customFormat="1" ht="14.25" thickTop="1" thickBot="1" x14ac:dyDescent="0.25">
      <c r="B23" s="55"/>
      <c r="C23" s="104"/>
      <c r="D23" s="63" t="str">
        <f>_xlfn.CONCAT($D$11,"-",TEXT(COUNT($G$17:G23), "00"))</f>
        <v>B10-04</v>
      </c>
      <c r="E23" s="19"/>
      <c r="F23" s="304" t="s">
        <v>317</v>
      </c>
      <c r="G23" s="97">
        <v>1</v>
      </c>
      <c r="H23" s="290"/>
      <c r="I23" s="290"/>
      <c r="J23" s="60"/>
      <c r="K23" s="60"/>
      <c r="L23" s="154"/>
      <c r="M23" s="128"/>
      <c r="N23" s="13">
        <f>L23*M23</f>
        <v>0</v>
      </c>
      <c r="O23" s="155"/>
      <c r="P23" s="103"/>
      <c r="Q23" s="89"/>
      <c r="R23" s="6"/>
    </row>
    <row r="24" spans="1:18" s="3" customFormat="1" ht="14.25" thickTop="1" thickBot="1" x14ac:dyDescent="0.25">
      <c r="B24" s="80"/>
      <c r="C24" s="105"/>
      <c r="D24" s="246"/>
      <c r="E24" s="2"/>
      <c r="F24" s="305" t="s">
        <v>153</v>
      </c>
      <c r="G24" s="97"/>
      <c r="H24" s="9"/>
      <c r="I24" s="9"/>
      <c r="J24" s="57"/>
      <c r="K24" s="57"/>
      <c r="L24" s="5"/>
      <c r="M24" s="5"/>
      <c r="N24" s="5"/>
      <c r="O24" s="5"/>
      <c r="P24" s="103"/>
      <c r="Q24" s="27"/>
      <c r="R24" s="5"/>
    </row>
    <row r="25" spans="1:18" s="21" customFormat="1" ht="14.25" thickTop="1" thickBot="1" x14ac:dyDescent="0.25">
      <c r="B25" s="55"/>
      <c r="C25" s="104"/>
      <c r="D25" s="63" t="str">
        <f>_xlfn.CONCAT($D$11,"-",TEXT(COUNT($G$17:G25), "00"))</f>
        <v>B10-05</v>
      </c>
      <c r="E25" s="19"/>
      <c r="F25" s="304" t="s">
        <v>317</v>
      </c>
      <c r="G25" s="97">
        <v>1</v>
      </c>
      <c r="H25" s="290"/>
      <c r="I25" s="290"/>
      <c r="J25" s="60"/>
      <c r="K25" s="60"/>
      <c r="L25" s="154"/>
      <c r="M25" s="128"/>
      <c r="N25" s="13">
        <f>L25*M25</f>
        <v>0</v>
      </c>
      <c r="O25" s="155"/>
      <c r="P25" s="103"/>
      <c r="Q25" s="89"/>
      <c r="R25" s="6"/>
    </row>
    <row r="26" spans="1:18" s="3" customFormat="1" ht="14.25" thickTop="1" thickBot="1" x14ac:dyDescent="0.25">
      <c r="B26" s="80"/>
      <c r="C26" s="105"/>
      <c r="D26" s="246"/>
      <c r="E26" s="2"/>
      <c r="F26" s="305" t="s">
        <v>153</v>
      </c>
      <c r="G26" s="97"/>
      <c r="H26" s="9"/>
      <c r="I26" s="9"/>
      <c r="J26" s="57"/>
      <c r="K26" s="57"/>
      <c r="L26" s="5"/>
      <c r="M26" s="5"/>
      <c r="N26" s="5"/>
      <c r="O26" s="5"/>
      <c r="P26" s="103"/>
      <c r="Q26" s="27"/>
      <c r="R26" s="5"/>
    </row>
    <row r="27" spans="1:18" s="21" customFormat="1" ht="14.25" thickTop="1" thickBot="1" x14ac:dyDescent="0.25">
      <c r="B27" s="55"/>
      <c r="C27" s="104"/>
      <c r="D27" s="63" t="str">
        <f>_xlfn.CONCAT($D$11,"-",TEXT(COUNT($G$17:G27), "00"))</f>
        <v>B10-06</v>
      </c>
      <c r="E27" s="19"/>
      <c r="F27" s="304" t="s">
        <v>317</v>
      </c>
      <c r="G27" s="97">
        <v>1</v>
      </c>
      <c r="H27" s="290"/>
      <c r="I27" s="290"/>
      <c r="J27" s="60"/>
      <c r="K27" s="60"/>
      <c r="L27" s="154"/>
      <c r="M27" s="128"/>
      <c r="N27" s="13">
        <f>L27*M27</f>
        <v>0</v>
      </c>
      <c r="O27" s="155"/>
      <c r="P27" s="103"/>
      <c r="Q27" s="89"/>
      <c r="R27" s="6"/>
    </row>
    <row r="28" spans="1:18" s="3" customFormat="1" ht="14.25" thickTop="1" thickBot="1" x14ac:dyDescent="0.25">
      <c r="B28" s="80"/>
      <c r="C28" s="105"/>
      <c r="D28" s="246"/>
      <c r="E28" s="2"/>
      <c r="F28" s="305" t="s">
        <v>153</v>
      </c>
      <c r="G28" s="97"/>
      <c r="H28" s="9"/>
      <c r="I28" s="9"/>
      <c r="J28" s="57"/>
      <c r="K28" s="57"/>
      <c r="L28" s="5"/>
      <c r="M28" s="5"/>
      <c r="N28" s="5"/>
      <c r="O28" s="5"/>
      <c r="P28" s="103"/>
      <c r="Q28" s="27"/>
      <c r="R28" s="5"/>
    </row>
    <row r="29" spans="1:18" s="21" customFormat="1" ht="14.25" thickTop="1" thickBot="1" x14ac:dyDescent="0.25">
      <c r="B29" s="55"/>
      <c r="C29" s="104"/>
      <c r="D29" s="63" t="str">
        <f>_xlfn.CONCAT($D$11,"-",TEXT(COUNT($G$17:G29), "00"))</f>
        <v>B10-07</v>
      </c>
      <c r="E29" s="19"/>
      <c r="F29" s="304" t="s">
        <v>317</v>
      </c>
      <c r="G29" s="97">
        <v>1</v>
      </c>
      <c r="H29" s="290"/>
      <c r="I29" s="290"/>
      <c r="J29" s="60"/>
      <c r="K29" s="60"/>
      <c r="L29" s="154"/>
      <c r="M29" s="128"/>
      <c r="N29" s="13">
        <f>L29*M29</f>
        <v>0</v>
      </c>
      <c r="O29" s="155"/>
      <c r="P29" s="103"/>
      <c r="Q29" s="89"/>
      <c r="R29" s="6"/>
    </row>
    <row r="30" spans="1:18" s="3" customFormat="1" ht="14.25" thickTop="1" thickBot="1" x14ac:dyDescent="0.25">
      <c r="B30" s="80"/>
      <c r="C30" s="105"/>
      <c r="D30" s="246"/>
      <c r="E30" s="2"/>
      <c r="F30" s="305" t="s">
        <v>153</v>
      </c>
      <c r="G30" s="97"/>
      <c r="H30" s="9"/>
      <c r="I30" s="9"/>
      <c r="J30" s="57"/>
      <c r="K30" s="57"/>
      <c r="L30" s="5"/>
      <c r="M30" s="5"/>
      <c r="N30" s="5"/>
      <c r="O30" s="5"/>
      <c r="P30" s="103"/>
      <c r="Q30" s="27"/>
      <c r="R30" s="5"/>
    </row>
    <row r="31" spans="1:18" s="21" customFormat="1" ht="14.25" thickTop="1" thickBot="1" x14ac:dyDescent="0.25">
      <c r="B31" s="55"/>
      <c r="C31" s="104"/>
      <c r="D31" s="63" t="str">
        <f>_xlfn.CONCAT($D$11,"-",TEXT(COUNT($G$17:G31), "00"))</f>
        <v>B10-08</v>
      </c>
      <c r="E31" s="19"/>
      <c r="F31" s="304" t="s">
        <v>317</v>
      </c>
      <c r="G31" s="97">
        <v>1</v>
      </c>
      <c r="H31" s="290"/>
      <c r="I31" s="290"/>
      <c r="J31" s="60"/>
      <c r="K31" s="60"/>
      <c r="L31" s="154"/>
      <c r="M31" s="128"/>
      <c r="N31" s="13">
        <f>L31*M31</f>
        <v>0</v>
      </c>
      <c r="O31" s="155"/>
      <c r="P31" s="103"/>
      <c r="Q31" s="89"/>
      <c r="R31" s="6"/>
    </row>
    <row r="32" spans="1:18" s="3" customFormat="1" ht="14.25" thickTop="1" thickBot="1" x14ac:dyDescent="0.25">
      <c r="B32" s="80"/>
      <c r="C32" s="105"/>
      <c r="D32" s="246"/>
      <c r="E32" s="2"/>
      <c r="F32" s="305" t="s">
        <v>153</v>
      </c>
      <c r="G32" s="97"/>
      <c r="H32" s="9"/>
      <c r="I32" s="9"/>
      <c r="J32" s="57"/>
      <c r="K32" s="57"/>
      <c r="L32" s="5"/>
      <c r="M32" s="5"/>
      <c r="N32" s="5"/>
      <c r="O32" s="5"/>
      <c r="P32" s="103"/>
      <c r="Q32" s="27"/>
      <c r="R32" s="5"/>
    </row>
    <row r="33" spans="2:18" s="21" customFormat="1" ht="14.25" thickTop="1" thickBot="1" x14ac:dyDescent="0.25">
      <c r="B33" s="55"/>
      <c r="C33" s="104"/>
      <c r="D33" s="63" t="str">
        <f>_xlfn.CONCAT($D$11,"-",TEXT(COUNT($G$17:G33), "00"))</f>
        <v>B10-09</v>
      </c>
      <c r="E33" s="19"/>
      <c r="F33" s="304" t="s">
        <v>317</v>
      </c>
      <c r="G33" s="97">
        <v>1</v>
      </c>
      <c r="H33" s="290"/>
      <c r="I33" s="290"/>
      <c r="J33" s="60"/>
      <c r="K33" s="60"/>
      <c r="L33" s="154"/>
      <c r="M33" s="128"/>
      <c r="N33" s="13">
        <f>L33*M33</f>
        <v>0</v>
      </c>
      <c r="O33" s="155"/>
      <c r="P33" s="103"/>
      <c r="Q33" s="89"/>
      <c r="R33" s="6"/>
    </row>
    <row r="34" spans="2:18" s="3" customFormat="1" ht="14.25" thickTop="1" thickBot="1" x14ac:dyDescent="0.25">
      <c r="B34" s="80"/>
      <c r="C34" s="105"/>
      <c r="D34" s="246"/>
      <c r="E34" s="2"/>
      <c r="F34" s="305" t="s">
        <v>153</v>
      </c>
      <c r="G34" s="97"/>
      <c r="H34" s="9"/>
      <c r="I34" s="9"/>
      <c r="J34" s="57"/>
      <c r="K34" s="57"/>
      <c r="L34" s="5"/>
      <c r="M34" s="5"/>
      <c r="N34" s="5"/>
      <c r="O34" s="5"/>
      <c r="P34" s="103"/>
      <c r="Q34" s="27"/>
      <c r="R34" s="5"/>
    </row>
    <row r="35" spans="2:18" ht="13.5" thickTop="1" x14ac:dyDescent="0.2">
      <c r="B35" s="80"/>
      <c r="C35" s="106"/>
      <c r="D35" s="247"/>
      <c r="E35" s="40"/>
      <c r="F35" s="87"/>
      <c r="G35" s="41"/>
      <c r="H35" s="42"/>
      <c r="I35" s="42"/>
      <c r="J35" s="61"/>
      <c r="K35" s="61"/>
      <c r="L35" s="43"/>
      <c r="M35" s="43"/>
      <c r="N35" s="43"/>
      <c r="O35" s="43"/>
      <c r="P35" s="107"/>
      <c r="Q35" s="27"/>
    </row>
    <row r="36" spans="2:18" x14ac:dyDescent="0.2">
      <c r="B36" s="80"/>
      <c r="C36" s="81"/>
      <c r="D36" s="37"/>
      <c r="E36" s="24"/>
      <c r="F36" s="55"/>
      <c r="G36" s="25"/>
      <c r="H36" s="36"/>
      <c r="I36" s="36"/>
      <c r="J36" s="88"/>
      <c r="K36" s="88"/>
      <c r="L36" s="27"/>
      <c r="M36" s="27"/>
      <c r="N36" s="27"/>
      <c r="O36" s="27"/>
      <c r="P36" s="27"/>
      <c r="Q36" s="27"/>
    </row>
    <row r="37" spans="2:18" x14ac:dyDescent="0.2">
      <c r="C37" s="7"/>
    </row>
    <row r="38" spans="2:18" x14ac:dyDescent="0.2">
      <c r="F38" s="265"/>
    </row>
    <row r="43" spans="2:18" x14ac:dyDescent="0.2">
      <c r="F43" s="46"/>
    </row>
  </sheetData>
  <sheetProtection algorithmName="SHA-512" hashValue="3gBtWWbUIryJEFiqmtTdOJsrpY0Wyu6gb9YJn7PbiTNXyARde337u/SYs4ijs/8x0ezzjb7S08eIMAqquaDBUw==" saltValue="2T3fbSmAIUpXpTlgPBxtmA==" spinCount="100000" sheet="1" objects="1" scenarios="1"/>
  <mergeCells count="5">
    <mergeCell ref="G6:I6"/>
    <mergeCell ref="G7:I7"/>
    <mergeCell ref="F11:O11"/>
    <mergeCell ref="D14:I14"/>
    <mergeCell ref="L14:O14"/>
  </mergeCells>
  <pageMargins left="0.7" right="0.7" top="0.75" bottom="0.75" header="0.3" footer="0.3"/>
  <pageSetup paperSize="9" scale="4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F T P V K O / W R 2 l A A A A 9 g A A A B I A H A B D b 2 5 m a W c v U G F j a 2 F n Z S 5 4 b W w g o h g A K K A U A A A A A A A A A A A A A A A A A A A A A A A A A A A A h Y 8 x D o I w G I W v Q r r T l q K J I T 9 l c D K R x I T E u D a l Q i M U Q 4 v l b g 4 e y S u I U d T N 8 X 3 v G 9 6 7 X 2 + Q j W 0 T X F R v d W d S F G G K A m V k V 2 p T p W h w x 3 C F M g 4 7 I U + i U s E k G 5 u M t k x R 7 d w 5 I c R 7 j 3 2 M u 7 4 i j N K I H P J t I W v V C v S R 9 X 8 5 1 M Y 6 Y a R C H P a v M Z z h i C 5 x v G C Y A p k h 5 N p 8 B T b t f b Y / E N Z D 4 4 Z e c d u E x Q b I H I G 8 P / A H U E s D B B Q A A g A I A P x U z 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8 V M 9 U K I p H u A 4 A A A A R A A A A E w A c A E Z v c m 1 1 b G F z L 1 N l Y 3 R p b 2 4 x L m 0 g o h g A K K A U A A A A A A A A A A A A A A A A A A A A A A A A A A A A K 0 5 N L s n M z 1 M I h t C G 1 g B Q S w E C L Q A U A A I A C A D 8 V M 9 U o 7 9 Z H a U A A A D 2 A A A A E g A A A A A A A A A A A A A A A A A A A A A A Q 2 9 u Z m l n L 1 B h Y 2 t h Z 2 U u e G 1 s U E s B A i 0 A F A A C A A g A / F T P V A / K 6 a u k A A A A 6 Q A A A B M A A A A A A A A A A A A A A A A A 8 Q A A A F t D b 2 5 0 Z W 5 0 X 1 R 5 c G V z X S 5 4 b W x Q S w E C L Q A U A A I A C A D 8 V M 9 U 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5 K v o 6 b A G W 0 W 2 0 9 c p a E b E t A A A A A A C A A A A A A A Q Z g A A A A E A A C A A A A A M t 7 1 N g t 2 H F a D v g T W 9 X O 9 c 6 a + p 4 z 8 Y q n u Y Y 7 l a M + 6 v v w A A A A A O g A A A A A I A A C A A A A C C 7 W Y y G e j t e l f r A p N V G p 5 y z H d Y e P O g P Q p 6 4 U w f f H z D U 1 A A A A D k q U U I D Y F A k K e k H V z F n t 6 0 / 2 n 6 8 w R g m j 1 g M Z p Q / y O 1 J R h l I i a 2 C D N 0 G i g n H X P W Z P T t c k 7 0 t g E d Z e b s m i k h Y C P H H 0 j Q Y F m x M D C k 1 r s K I s Q g x U A A A A A y h M y 4 C g u P I 6 M h 5 U k Y / K x A S l C R X W A j E c w x A i s / T M e J c R B n z Y / P f M I 5 h L l O a 4 L k X L K B D U 8 Z / s d W U 3 M V l e W w n 7 2 o < / D a t a M a s h u p > 
</file>

<file path=customXml/itemProps1.xml><?xml version="1.0" encoding="utf-8"?>
<ds:datastoreItem xmlns:ds="http://schemas.openxmlformats.org/officeDocument/2006/customXml" ds:itemID="{B5EF23B8-2534-48B9-8EA3-74C7C3171DE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6</vt:i4>
      </vt:variant>
    </vt:vector>
  </HeadingPairs>
  <TitlesOfParts>
    <vt:vector size="16" baseType="lpstr">
      <vt:lpstr>NAVODILA</vt:lpstr>
      <vt:lpstr>SEZNAM PARCEL</vt:lpstr>
      <vt:lpstr>POVZETEK</vt:lpstr>
      <vt:lpstr>OCENA INVESTICIJE</vt:lpstr>
      <vt:lpstr>A - CZR</vt:lpstr>
      <vt:lpstr>A - CZR OSTALI PROGRAMI</vt:lpstr>
      <vt:lpstr>A - CZR ZUNANJE POVRŠINE</vt:lpstr>
      <vt:lpstr>B - OŠ DOB</vt:lpstr>
      <vt:lpstr>B - OŠ DOB ZUNANJE POVRŠINE</vt:lpstr>
      <vt:lpstr>Seznami</vt:lpstr>
      <vt:lpstr>'B - OŠ DOB'!Področje_tiskanja</vt:lpstr>
      <vt:lpstr>'A - CZR'!Print_Area</vt:lpstr>
      <vt:lpstr>'A - CZR OSTALI PROGRAMI'!Print_Area</vt:lpstr>
      <vt:lpstr>'A - CZR ZUNANJE POVRŠINE'!Print_Area</vt:lpstr>
      <vt:lpstr>'OCENA INVESTICIJE'!Print_Area</vt:lpstr>
      <vt:lpstr>POVZETEK!Print_Area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Obrat Office</dc:creator>
  <cp:lastModifiedBy>Urška Cvikl</cp:lastModifiedBy>
  <cp:lastPrinted>2025-12-04T15:35:24Z</cp:lastPrinted>
  <dcterms:created xsi:type="dcterms:W3CDTF">2022-03-16T14:23:00Z</dcterms:created>
  <dcterms:modified xsi:type="dcterms:W3CDTF">2026-02-11T16:03:53Z</dcterms:modified>
</cp:coreProperties>
</file>